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edlacek\OneDrive - Město Dačice\General\ODI_DOKUMENTY\BUDOVY\ŠKOLY_ŠKOLKY\ZŠ B. NĚMCOVÉ\Nové učebny bývalé chemie - JAZYKOVÁ, INFORMATIKA (robotika) na ZŠ B. Němcové\VZ + SOD\ZD\koncepty\"/>
    </mc:Choice>
  </mc:AlternateContent>
  <bookViews>
    <workbookView xWindow="0" yWindow="0" windowWidth="0" windowHeight="0"/>
  </bookViews>
  <sheets>
    <sheet name="Rekapitulace stavby" sheetId="1" r:id="rId1"/>
    <sheet name="23 - Stavební práce" sheetId="2" r:id="rId2"/>
    <sheet name="231 - VO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'23 - Stavební práce'!$C$129:$K$410</definedName>
    <definedName name="_xlnm.Print_Area" localSheetId="1">'23 - Stavební práce'!$C$82:$J$111,'23 - Stavební práce'!$C$117:$J$410</definedName>
    <definedName name="_xlnm.Print_Titles" localSheetId="1">'23 - Stavební práce'!$129:$129</definedName>
    <definedName name="_xlnm._FilterDatabase" localSheetId="2" hidden="1">'231 - VON'!$C$120:$K$138</definedName>
    <definedName name="_xlnm.Print_Area" localSheetId="2">'231 - VON'!$C$82:$J$102,'231 - VON'!$C$108:$J$138</definedName>
    <definedName name="_xlnm.Print_Titles" localSheetId="2">'231 - VON'!$120:$120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7"/>
  <c r="BH137"/>
  <c r="BG137"/>
  <c r="BF137"/>
  <c r="T137"/>
  <c r="T136"/>
  <c r="R137"/>
  <c r="R136"/>
  <c r="P137"/>
  <c r="P136"/>
  <c r="BI133"/>
  <c r="BH133"/>
  <c r="BG133"/>
  <c r="BF133"/>
  <c r="T133"/>
  <c r="T132"/>
  <c r="R133"/>
  <c r="R132"/>
  <c r="P133"/>
  <c r="P132"/>
  <c r="BI130"/>
  <c r="BH130"/>
  <c r="BG130"/>
  <c r="BF130"/>
  <c r="T130"/>
  <c r="R130"/>
  <c r="P130"/>
  <c r="BI128"/>
  <c r="BH128"/>
  <c r="BG128"/>
  <c r="BF128"/>
  <c r="T128"/>
  <c r="R128"/>
  <c r="P128"/>
  <c r="BI124"/>
  <c r="BH124"/>
  <c r="BG124"/>
  <c r="BF124"/>
  <c r="T124"/>
  <c r="T123"/>
  <c r="R124"/>
  <c r="R123"/>
  <c r="P124"/>
  <c r="P123"/>
  <c r="J117"/>
  <c r="F117"/>
  <c r="F115"/>
  <c r="E113"/>
  <c r="J91"/>
  <c r="F91"/>
  <c r="F89"/>
  <c r="E87"/>
  <c r="J24"/>
  <c r="E24"/>
  <c r="J92"/>
  <c r="J23"/>
  <c r="J18"/>
  <c r="E18"/>
  <c r="F92"/>
  <c r="J17"/>
  <c r="J12"/>
  <c r="J89"/>
  <c r="E7"/>
  <c r="E85"/>
  <c i="2" r="J37"/>
  <c r="J36"/>
  <c i="1" r="AY95"/>
  <c i="2" r="J35"/>
  <c i="1" r="AX95"/>
  <c i="2" r="BI407"/>
  <c r="BH407"/>
  <c r="BG407"/>
  <c r="BF407"/>
  <c r="T407"/>
  <c r="T406"/>
  <c r="R407"/>
  <c r="R406"/>
  <c r="P407"/>
  <c r="P406"/>
  <c r="BI402"/>
  <c r="BH402"/>
  <c r="BG402"/>
  <c r="BF402"/>
  <c r="T402"/>
  <c r="R402"/>
  <c r="P402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2"/>
  <c r="BH382"/>
  <c r="BG382"/>
  <c r="BF382"/>
  <c r="T382"/>
  <c r="R382"/>
  <c r="P382"/>
  <c r="BI378"/>
  <c r="BH378"/>
  <c r="BG378"/>
  <c r="BF378"/>
  <c r="T378"/>
  <c r="R378"/>
  <c r="P378"/>
  <c r="BI375"/>
  <c r="BH375"/>
  <c r="BG375"/>
  <c r="BF375"/>
  <c r="T375"/>
  <c r="R375"/>
  <c r="P375"/>
  <c r="BI371"/>
  <c r="BH371"/>
  <c r="BG371"/>
  <c r="BF371"/>
  <c r="T371"/>
  <c r="R371"/>
  <c r="P371"/>
  <c r="BI367"/>
  <c r="BH367"/>
  <c r="BG367"/>
  <c r="BF367"/>
  <c r="T367"/>
  <c r="R367"/>
  <c r="P367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18"/>
  <c r="BH218"/>
  <c r="BG218"/>
  <c r="BF218"/>
  <c r="T218"/>
  <c r="T217"/>
  <c r="R218"/>
  <c r="R217"/>
  <c r="P218"/>
  <c r="P217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79"/>
  <c r="BH179"/>
  <c r="BG179"/>
  <c r="BF179"/>
  <c r="T179"/>
  <c r="R179"/>
  <c r="P179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3"/>
  <c r="BH153"/>
  <c r="BG153"/>
  <c r="BF153"/>
  <c r="T153"/>
  <c r="R153"/>
  <c r="P153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F124"/>
  <c r="E122"/>
  <c r="F89"/>
  <c r="E87"/>
  <c r="J24"/>
  <c r="E24"/>
  <c r="J127"/>
  <c r="J23"/>
  <c r="J21"/>
  <c r="E21"/>
  <c r="J126"/>
  <c r="J20"/>
  <c r="J18"/>
  <c r="E18"/>
  <c r="F127"/>
  <c r="J17"/>
  <c r="J15"/>
  <c r="E15"/>
  <c r="F126"/>
  <c r="J14"/>
  <c r="J12"/>
  <c r="J124"/>
  <c r="E7"/>
  <c r="E120"/>
  <c i="1" r="L90"/>
  <c r="AM90"/>
  <c r="AM89"/>
  <c r="L89"/>
  <c r="AM87"/>
  <c r="L87"/>
  <c r="L85"/>
  <c r="L84"/>
  <c i="2" r="BK382"/>
  <c r="BK252"/>
  <c r="J250"/>
  <c r="BK245"/>
  <c r="J240"/>
  <c r="BK233"/>
  <c r="J231"/>
  <c r="BK225"/>
  <c r="J218"/>
  <c r="J210"/>
  <c r="BK200"/>
  <c r="BK192"/>
  <c r="J189"/>
  <c r="J177"/>
  <c r="J168"/>
  <c r="J162"/>
  <c r="BK147"/>
  <c r="J145"/>
  <c r="J137"/>
  <c r="BK402"/>
  <c r="BK389"/>
  <c r="J402"/>
  <c r="BK360"/>
  <c r="BK351"/>
  <c r="BK345"/>
  <c r="J342"/>
  <c r="J334"/>
  <c r="BK324"/>
  <c r="J318"/>
  <c r="BK312"/>
  <c r="BK306"/>
  <c r="J299"/>
  <c r="J296"/>
  <c r="BK287"/>
  <c r="BK282"/>
  <c r="BK278"/>
  <c r="BK273"/>
  <c r="BK269"/>
  <c r="BK265"/>
  <c r="J260"/>
  <c i="3" r="BK133"/>
  <c r="BK124"/>
  <c r="J137"/>
  <c r="J130"/>
  <c i="2" r="BK258"/>
  <c r="BK254"/>
  <c r="BK250"/>
  <c r="J245"/>
  <c r="BK240"/>
  <c r="BK235"/>
  <c r="J233"/>
  <c r="J228"/>
  <c r="J223"/>
  <c r="J214"/>
  <c r="J207"/>
  <c r="J200"/>
  <c r="J192"/>
  <c r="J185"/>
  <c r="BK177"/>
  <c r="BK168"/>
  <c r="BK162"/>
  <c r="BK153"/>
  <c r="BK145"/>
  <c r="BK137"/>
  <c r="J133"/>
  <c r="J398"/>
  <c r="J389"/>
  <c r="J407"/>
  <c r="BK395"/>
  <c r="J378"/>
  <c r="J367"/>
  <c r="BK362"/>
  <c r="J357"/>
  <c r="BK348"/>
  <c r="BK342"/>
  <c r="BK337"/>
  <c r="BK327"/>
  <c r="BK321"/>
  <c r="BK315"/>
  <c r="J312"/>
  <c r="J306"/>
  <c r="BK299"/>
  <c r="BK291"/>
  <c r="BK285"/>
  <c r="BK280"/>
  <c r="BK275"/>
  <c r="J273"/>
  <c r="J269"/>
  <c r="J265"/>
  <c r="BK260"/>
  <c i="3" r="BK137"/>
  <c r="BK128"/>
  <c r="BK130"/>
  <c r="J124"/>
  <c i="2" r="J382"/>
  <c r="J254"/>
  <c r="BK247"/>
  <c r="BK242"/>
  <c r="BK237"/>
  <c r="J235"/>
  <c r="BK228"/>
  <c r="BK223"/>
  <c r="BK214"/>
  <c r="BK207"/>
  <c r="J203"/>
  <c r="J196"/>
  <c r="BK185"/>
  <c r="J179"/>
  <c r="J172"/>
  <c r="J165"/>
  <c r="BK159"/>
  <c r="J153"/>
  <c r="BK141"/>
  <c r="BK133"/>
  <c r="J392"/>
  <c r="BK256"/>
  <c r="BK398"/>
  <c r="J395"/>
  <c r="BK378"/>
  <c r="J375"/>
  <c r="J371"/>
  <c r="BK364"/>
  <c r="J362"/>
  <c r="BK357"/>
  <c r="J355"/>
  <c r="J351"/>
  <c r="J345"/>
  <c r="BK340"/>
  <c r="J337"/>
  <c r="BK330"/>
  <c r="J327"/>
  <c r="J321"/>
  <c r="J315"/>
  <c r="J309"/>
  <c r="J303"/>
  <c r="J293"/>
  <c r="J287"/>
  <c r="J282"/>
  <c r="J278"/>
  <c r="J271"/>
  <c r="J267"/>
  <c r="J262"/>
  <c i="3" r="J133"/>
  <c r="J128"/>
  <c i="2" r="J256"/>
  <c r="J252"/>
  <c r="J247"/>
  <c r="J242"/>
  <c r="J237"/>
  <c r="BK231"/>
  <c r="J225"/>
  <c r="BK218"/>
  <c r="BK210"/>
  <c r="BK203"/>
  <c r="BK196"/>
  <c r="BK189"/>
  <c r="BK179"/>
  <c r="BK172"/>
  <c r="BK165"/>
  <c r="J159"/>
  <c r="J147"/>
  <c r="J141"/>
  <c r="BK407"/>
  <c r="J258"/>
  <c r="BK392"/>
  <c r="BK375"/>
  <c r="BK371"/>
  <c r="BK367"/>
  <c r="J364"/>
  <c r="J360"/>
  <c r="BK355"/>
  <c r="J348"/>
  <c r="J340"/>
  <c r="BK334"/>
  <c r="J330"/>
  <c r="J324"/>
  <c r="BK318"/>
  <c r="BK309"/>
  <c r="BK303"/>
  <c r="BK296"/>
  <c r="BK293"/>
  <c r="J291"/>
  <c r="J285"/>
  <c r="J280"/>
  <c r="J275"/>
  <c r="BK271"/>
  <c r="BK267"/>
  <c r="BK262"/>
  <c i="1" r="AS94"/>
  <c i="2" l="1" r="BK132"/>
  <c r="J132"/>
  <c r="J98"/>
  <c r="R132"/>
  <c r="P176"/>
  <c r="BK199"/>
  <c r="J199"/>
  <c r="J100"/>
  <c r="BK222"/>
  <c r="J222"/>
  <c r="J103"/>
  <c r="P302"/>
  <c r="BK323"/>
  <c r="J323"/>
  <c r="J105"/>
  <c r="BK354"/>
  <c r="J354"/>
  <c r="J106"/>
  <c r="P366"/>
  <c r="P381"/>
  <c i="3" r="P127"/>
  <c r="P122"/>
  <c r="P121"/>
  <c i="1" r="AU96"/>
  <c i="2" r="T132"/>
  <c r="BK176"/>
  <c r="J176"/>
  <c r="J99"/>
  <c r="P199"/>
  <c r="T222"/>
  <c r="T302"/>
  <c r="P323"/>
  <c r="P354"/>
  <c r="T354"/>
  <c r="R366"/>
  <c r="BK381"/>
  <c r="J381"/>
  <c r="J108"/>
  <c r="T381"/>
  <c r="P391"/>
  <c r="R391"/>
  <c i="3" r="R127"/>
  <c r="R122"/>
  <c r="R121"/>
  <c i="2" r="R176"/>
  <c r="T199"/>
  <c r="P222"/>
  <c r="P221"/>
  <c r="BK302"/>
  <c r="J302"/>
  <c r="J104"/>
  <c r="T323"/>
  <c r="P132"/>
  <c r="P131"/>
  <c r="T176"/>
  <c r="R199"/>
  <c r="R222"/>
  <c r="R221"/>
  <c r="R302"/>
  <c r="R323"/>
  <c r="R354"/>
  <c r="BK366"/>
  <c r="J366"/>
  <c r="J107"/>
  <c r="T366"/>
  <c r="R381"/>
  <c r="BK391"/>
  <c r="J391"/>
  <c r="J109"/>
  <c r="T391"/>
  <c i="3" r="BK127"/>
  <c r="J127"/>
  <c r="J99"/>
  <c r="T127"/>
  <c r="T122"/>
  <c r="T121"/>
  <c r="BK136"/>
  <c r="J136"/>
  <c r="J101"/>
  <c i="2" r="BK217"/>
  <c r="J217"/>
  <c r="J101"/>
  <c r="BK406"/>
  <c r="J406"/>
  <c r="J110"/>
  <c i="3" r="BK132"/>
  <c r="J132"/>
  <c r="J100"/>
  <c r="BK123"/>
  <c r="J123"/>
  <c r="J98"/>
  <c r="E111"/>
  <c r="J115"/>
  <c r="J118"/>
  <c r="BE124"/>
  <c r="BE130"/>
  <c r="BE133"/>
  <c r="BE128"/>
  <c i="2" r="BK131"/>
  <c r="J131"/>
  <c r="J97"/>
  <c i="3" r="F118"/>
  <c r="BE137"/>
  <c i="2" r="BE258"/>
  <c r="BE260"/>
  <c r="BE262"/>
  <c r="BE265"/>
  <c r="BE267"/>
  <c r="BE269"/>
  <c r="BE271"/>
  <c r="BE273"/>
  <c r="BE275"/>
  <c r="BE278"/>
  <c r="BE280"/>
  <c r="BE282"/>
  <c r="BE285"/>
  <c r="BE287"/>
  <c r="BE291"/>
  <c r="BE293"/>
  <c r="BE296"/>
  <c r="BE299"/>
  <c r="BE303"/>
  <c r="BE306"/>
  <c r="BE309"/>
  <c r="BE312"/>
  <c r="BE315"/>
  <c r="BE318"/>
  <c r="BE321"/>
  <c r="BE324"/>
  <c r="BE327"/>
  <c r="BE330"/>
  <c r="BE334"/>
  <c r="BE337"/>
  <c r="BE340"/>
  <c r="BE342"/>
  <c r="BE345"/>
  <c r="BE348"/>
  <c r="BE351"/>
  <c r="BE355"/>
  <c r="BE357"/>
  <c r="BE360"/>
  <c r="BE362"/>
  <c r="BE364"/>
  <c r="BE367"/>
  <c r="BE371"/>
  <c r="BE375"/>
  <c r="BE378"/>
  <c r="BE389"/>
  <c r="BE402"/>
  <c r="BE407"/>
  <c r="BE254"/>
  <c r="BE256"/>
  <c r="BE392"/>
  <c r="BE395"/>
  <c r="BE398"/>
  <c r="E85"/>
  <c r="J89"/>
  <c r="F91"/>
  <c r="J91"/>
  <c r="F92"/>
  <c r="J92"/>
  <c r="BE133"/>
  <c r="BE137"/>
  <c r="BE141"/>
  <c r="BE145"/>
  <c r="BE147"/>
  <c r="BE153"/>
  <c r="BE159"/>
  <c r="BE162"/>
  <c r="BE165"/>
  <c r="BE168"/>
  <c r="BE172"/>
  <c r="BE177"/>
  <c r="BE179"/>
  <c r="BE185"/>
  <c r="BE189"/>
  <c r="BE192"/>
  <c r="BE196"/>
  <c r="BE200"/>
  <c r="BE203"/>
  <c r="BE207"/>
  <c r="BE210"/>
  <c r="BE214"/>
  <c r="BE218"/>
  <c r="BE223"/>
  <c r="BE225"/>
  <c r="BE228"/>
  <c r="BE231"/>
  <c r="BE233"/>
  <c r="BE235"/>
  <c r="BE237"/>
  <c r="BE240"/>
  <c r="BE242"/>
  <c r="BE245"/>
  <c r="BE247"/>
  <c r="BE250"/>
  <c r="BE252"/>
  <c r="BE382"/>
  <c r="F37"/>
  <c i="1" r="BD95"/>
  <c i="2" r="F35"/>
  <c i="1" r="BB95"/>
  <c i="3" r="J34"/>
  <c i="1" r="AW96"/>
  <c i="3" r="F36"/>
  <c i="1" r="BC96"/>
  <c i="3" r="F37"/>
  <c i="1" r="BD96"/>
  <c i="2" r="J34"/>
  <c i="1" r="AW95"/>
  <c i="2" r="F34"/>
  <c i="1" r="BA95"/>
  <c i="2" r="F36"/>
  <c i="1" r="BC95"/>
  <c i="3" r="F35"/>
  <c i="1" r="BB96"/>
  <c i="3" r="F34"/>
  <c i="1" r="BA96"/>
  <c i="2" l="1" r="P130"/>
  <c i="1" r="AU95"/>
  <c i="2" r="T131"/>
  <c r="T221"/>
  <c r="R131"/>
  <c r="R130"/>
  <c r="BK221"/>
  <c r="J221"/>
  <c r="J102"/>
  <c i="3" r="BK122"/>
  <c r="BK121"/>
  <c r="J121"/>
  <c r="J96"/>
  <c i="2" r="BK130"/>
  <c r="J130"/>
  <c r="J96"/>
  <c i="1" r="AU94"/>
  <c i="2" r="F33"/>
  <c i="1" r="AZ95"/>
  <c i="2" r="J33"/>
  <c i="1" r="AV95"/>
  <c r="AT95"/>
  <c r="BB94"/>
  <c r="W31"/>
  <c r="BA94"/>
  <c r="W30"/>
  <c r="BC94"/>
  <c r="W32"/>
  <c i="3" r="J33"/>
  <c i="1" r="AV96"/>
  <c r="AT96"/>
  <c r="BD94"/>
  <c r="W33"/>
  <c i="3" r="F33"/>
  <c i="1" r="AZ96"/>
  <c i="2" l="1" r="T130"/>
  <c i="3" r="J122"/>
  <c r="J97"/>
  <c r="J30"/>
  <c i="1" r="AG96"/>
  <c r="AX94"/>
  <c i="2" r="J30"/>
  <c i="1" r="AG95"/>
  <c r="AG94"/>
  <c r="AK26"/>
  <c r="AZ94"/>
  <c r="W29"/>
  <c r="AW94"/>
  <c r="AK30"/>
  <c r="AY94"/>
  <c i="3" l="1" r="J39"/>
  <c i="2" r="J39"/>
  <c i="1" r="AN95"/>
  <c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<sst xmlns="http://schemas.openxmlformats.org/spreadsheetml/2006/main">
  <si>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</si>
  <si>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</si>
  <si>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</si>
  <si>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</si>
  <si>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</si>
  <si>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{4899ba0c-fdb2-4e6e-9bb4-60a7f87ffb94}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</si>
  <si>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</si>
  <si>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</si>
  <si>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</si>
  <si>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</si>
  <si>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</si>
  <si>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</si>
  <si>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</si>
  <si>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</si>
  <si>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23/03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</si>
  <si>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</si>
  <si>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</si>
  <si>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Jazyková učebna</t>
  </si>
  <si>
    <t>KSO:</t>
  </si>
  <si>
    <t>CC-CZ:</t>
  </si>
  <si>
    <t>Místo:</t>
  </si>
  <si>
    <t xml:space="preserve"> </t>
  </si>
  <si>
    <t>Datum:</t>
  </si>
  <si>
    <t>6. 2. 2023</t>
  </si>
  <si>
    <t>Zadavatel:</t>
  </si>
  <si>
    <t>IČ:</t>
  </si>
  <si>
    <t>00246476</t>
  </si>
  <si>
    <t>Město Dačice</t>
  </si>
  <si>
    <t>DIČ:</t>
  </si>
  <si>
    <t>Uchazeč:</t>
  </si>
  <si>
    <t>Vyplň údaj</t>
  </si>
  <si>
    <t>Projektant:</t>
  </si>
  <si>
    <t>Ing. arch. Pavel Kučera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</si>
  <si>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</si>
  <si>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</si>
  <si>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</si>
  <si>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</si>
  <si>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</si>
  <si>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</si>
  <si>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</si>
  <si>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</si>
  <si>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</si>
  <si>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</si>
  <si>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</si>
  <si>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</si>
  <si>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</si>
  <si>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</si>
  <si>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</si>
  <si>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</si>
  <si>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</si>
  <si>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</si>
  <si>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</si>
  <si>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</si>
  <si>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</si>
  <si>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</si>
  <si>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</si>
  <si>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</si>
  <si>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</si>
  <si>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</si>
  <si>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</si>
  <si>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</si>
  <si>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</si>
  <si>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</si>
  <si>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</si>
  <si>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</si>
  <si>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</si>
  <si>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</si>
  <si>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</si>
  <si>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</si>
  <si>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</si>
  <si>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</si>
  <si>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</si>
  <si>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</si>
  <si>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</si>
  <si>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</si>
  <si>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</si>
  <si>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</si>
  <si>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</si>
  <si>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</si>
  <si>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</si>
  <si>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</si>
  <si>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23</t>
  </si>
  <si>
    <t>Stavební práce</t>
  </si>
  <si>
    <t>STA</t>
  </si>
  <si>
    <t>1</t>
  </si>
  <si>
    <t>{9b03b645-5608-49d2-8cb8-daddfd14da2d}</t>
  </si>
  <si>
    <t>2</t>
  </si>
  <si>
    <t>231</t>
  </si>
  <si>
    <t>VON</t>
  </si>
  <si>
    <t>{35f6f4b1-56ff-477a-847d-99bc40f94f2a}</t>
  </si>
  <si>
    <t>KRYCÍ LIST SOUPISU PRACÍ</t>
  </si>
  <si>
    <t>Objekt:</t>
  </si>
  <si>
    <t>23 - Stavební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</si>
  <si>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</si>
  <si>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</si>
  <si>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</si>
  <si>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</si>
  <si>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</si>
  <si>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</si>
  <si>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</si>
  <si>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</si>
  <si>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</si>
  <si>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</si>
  <si>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</si>
  <si>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</si>
  <si>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</si>
  <si>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</si>
  <si>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</si>
  <si>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</si>
  <si>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</si>
  <si>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</si>
  <si>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</si>
  <si>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</si>
  <si>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</si>
  <si>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</si>
  <si>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</si>
  <si>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</si>
  <si>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</si>
  <si>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</si>
  <si>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</si>
  <si>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</si>
  <si>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</si>
  <si>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</si>
  <si>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</si>
  <si>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</si>
  <si>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</si>
  <si>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</si>
  <si>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</si>
  <si>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</si>
  <si>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</si>
  <si>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</si>
  <si>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</si>
  <si>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Penetrační disperzní nátěr vnitřních stropů nanášený ručně</t>
  </si>
  <si>
    <t>m2</t>
  </si>
  <si>
    <t>4</t>
  </si>
  <si>
    <t>1407420974</t>
  </si>
  <si>
    <t>PP</t>
  </si>
  <si>
    <t>Podkladní a spojovací vrstva vnitřních omítaných ploch penetrace disperzní nanášená ručně stropů</t>
  </si>
  <si>
    <t>Online PSC</t>
  </si>
  <si>
    <t>https://podminky.urs.cz/item/CS_URS_2022_02/611131121</t>
  </si>
  <si>
    <t>VV</t>
  </si>
  <si>
    <t>6,88*6,3+6,55*8,88</t>
  </si>
  <si>
    <t>611135101</t>
  </si>
  <si>
    <t>Hrubá výplň rýh ve stropech maltou jakékoli šířky rýhy</t>
  </si>
  <si>
    <t>421248343</t>
  </si>
  <si>
    <t>Hrubá výplň rýh maltou jakékoli šířky rýhy ve stropech</t>
  </si>
  <si>
    <t>https://podminky.urs.cz/item/CS_URS_2023_01/611135101</t>
  </si>
  <si>
    <t>6*6*0,05+2*4*0,05</t>
  </si>
  <si>
    <t>3</t>
  </si>
  <si>
    <t>611311131</t>
  </si>
  <si>
    <t>Potažení vnitřních rovných stropů vápenným štukem tloušťky do 3 mm</t>
  </si>
  <si>
    <t>1728717162</t>
  </si>
  <si>
    <t>Potažení vnitřních ploch vápenným štukem tloušťky do 3 mm vodorovných konstrukcí stropů rovných</t>
  </si>
  <si>
    <t>https://podminky.urs.cz/item/CS_URS_2022_02/611311131</t>
  </si>
  <si>
    <t>611315221</t>
  </si>
  <si>
    <t>Vápenná štuková omítka malých ploch do 0,09 m2 na stropech</t>
  </si>
  <si>
    <t>kus</t>
  </si>
  <si>
    <t>515468034</t>
  </si>
  <si>
    <t>Vápenná omítka jednotlivých malých ploch štuková na stropech, plochy jednotlivě do 0,09 m2</t>
  </si>
  <si>
    <t>5</t>
  </si>
  <si>
    <t>612131121</t>
  </si>
  <si>
    <t>Penetrační disperzní nátěr vnitřních stěn nanášený ručně</t>
  </si>
  <si>
    <t>-548222357</t>
  </si>
  <si>
    <t>Podkladní a spojovací vrstva vnitřních omítaných ploch penetrace disperzní nanášená ručně stěn</t>
  </si>
  <si>
    <t>https://podminky.urs.cz/item/CS_URS_2022_02/612131121</t>
  </si>
  <si>
    <t>"učebna" 3,4*(2*6,65+2*8,88+0,35*3+0,25)-1,8*3-2,38*2,1*3</t>
  </si>
  <si>
    <t>"kabinet" 3,4*(2*6,3+2*6,88)-1,8-2*2,38*2,1</t>
  </si>
  <si>
    <t>Součet</t>
  </si>
  <si>
    <t>612135101</t>
  </si>
  <si>
    <t>Hrubá výplň rýh ve stěnách maltou jakékoli šířky rýhy</t>
  </si>
  <si>
    <t>-525250000</t>
  </si>
  <si>
    <t>Hrubá výplň rýh maltou jakékoli šířky rýhy ve stěnách</t>
  </si>
  <si>
    <t>https://podminky.urs.cz/item/CS_URS_2023_01/612135101</t>
  </si>
  <si>
    <t>6,5*0,2+(8,9+6,55+3,1*4+2+2*1)*0,07</t>
  </si>
  <si>
    <t>6,3*0,2+(6,85+3,1*4+4,5+2+1)*0,07</t>
  </si>
  <si>
    <t>7</t>
  </si>
  <si>
    <t>612311131</t>
  </si>
  <si>
    <t>Potažení vnitřních stěn vápenným štukem tloušťky do 3 mm</t>
  </si>
  <si>
    <t>994423899</t>
  </si>
  <si>
    <t>Potažení vnitřních ploch vápenným štukem tloušťky do 3 mm svislých konstrukcí stěn</t>
  </si>
  <si>
    <t>https://podminky.urs.cz/item/CS_URS_2022_02/612311131</t>
  </si>
  <si>
    <t>8</t>
  </si>
  <si>
    <t>612315201</t>
  </si>
  <si>
    <t>Vápenná hrubá omítka malých ploch do 0,09 m2 na stěnách</t>
  </si>
  <si>
    <t>2071623285</t>
  </si>
  <si>
    <t>Vápenná omítka jednotlivých malých ploch hrubá na stěnách, plochy jednotlivě do 0,09 m2</t>
  </si>
  <si>
    <t>https://podminky.urs.cz/item/CS_URS_2023_01/612315201</t>
  </si>
  <si>
    <t>9</t>
  </si>
  <si>
    <t>612331121</t>
  </si>
  <si>
    <t>Cementová omítka hladká jednovrstvá vnitřních stěn nanášená ručně</t>
  </si>
  <si>
    <t>1576246205</t>
  </si>
  <si>
    <t xml:space="preserve">Omítka cementová vnitřních ploch  nanášená ručně jednovrstvá, tloušťky do 10 mm hladká svislých konstrukcí stěn</t>
  </si>
  <si>
    <t>1,5*(1+1,5)</t>
  </si>
  <si>
    <t>10</t>
  </si>
  <si>
    <t>619991011</t>
  </si>
  <si>
    <t>Obalení konstrukcí a prvků fólií přilepenou lepící páskou</t>
  </si>
  <si>
    <t>1019585911</t>
  </si>
  <si>
    <t>Zakrytí vnitřních ploch před znečištěním včetně pozdějšího odkrytí konstrukcí a prvků obalením fólií a přelepením páskou</t>
  </si>
  <si>
    <t>https://podminky.urs.cz/item/CS_URS_2022_02/619991011</t>
  </si>
  <si>
    <t>2,4*2,1*5+2*4+10</t>
  </si>
  <si>
    <t>11</t>
  </si>
  <si>
    <t>631312141</t>
  </si>
  <si>
    <t>Doplnění rýh v dosavadních mazaninách betonem prostým</t>
  </si>
  <si>
    <t>m3</t>
  </si>
  <si>
    <t>-845364773</t>
  </si>
  <si>
    <t>Doplnění dosavadních mazanin prostým betonem s dodáním hmot, bez potěru, plochy jednotlivě rýh v dosavadních mazaninách</t>
  </si>
  <si>
    <t>https://podminky.urs.cz/item/CS_URS_2022_02/631312141</t>
  </si>
  <si>
    <t>(7*2+6+1,5*2+3,5+5+6,3)*0,5*0,06</t>
  </si>
  <si>
    <t>Ostatní konstrukce a práce, bourání</t>
  </si>
  <si>
    <t>12</t>
  </si>
  <si>
    <t>952902031</t>
  </si>
  <si>
    <t>Čištění budov omytí hladkých podlah</t>
  </si>
  <si>
    <t>-685312011</t>
  </si>
  <si>
    <t xml:space="preserve">Čištění budov při provádění oprav a udržovacích prací  podlah hladkých omytím</t>
  </si>
  <si>
    <t>13</t>
  </si>
  <si>
    <t>974031122</t>
  </si>
  <si>
    <t>Vysekání rýh ve zdivu cihelném hl do 30 mm š do 70 mm</t>
  </si>
  <si>
    <t>m</t>
  </si>
  <si>
    <t>-709574916</t>
  </si>
  <si>
    <t>Vysekání rýh ve zdivu cihelném na maltu vápennou nebo vápenocementovou do hl. 30 mm a šířky do 70 mm</t>
  </si>
  <si>
    <t>https://podminky.urs.cz/item/CS_URS_2022_02/974031122</t>
  </si>
  <si>
    <t>(8,9+6,55+3,1*4+2+2*1)</t>
  </si>
  <si>
    <t>(6,85+3,1*4+4,5+2+1)</t>
  </si>
  <si>
    <t>14</t>
  </si>
  <si>
    <t>974031135</t>
  </si>
  <si>
    <t>Vysekání rýh ve zdivu cihelném hl do 50 mm š do 200 mm</t>
  </si>
  <si>
    <t>-646097152</t>
  </si>
  <si>
    <t>Vysekání rýh ve zdivu cihelném na maltu vápennou nebo vápenocementovou do hl. 50 mm a šířky do 200 mm</t>
  </si>
  <si>
    <t>https://podminky.urs.cz/item/CS_URS_2023_01/974031135</t>
  </si>
  <si>
    <t>6,5+6,3</t>
  </si>
  <si>
    <t>974042557</t>
  </si>
  <si>
    <t>Vysekání rýh v dlažbě betonové nebo jiné monolitické hl do 100 mm š do 300 mm</t>
  </si>
  <si>
    <t>1893519838</t>
  </si>
  <si>
    <t xml:space="preserve">Vysekání rýh v betonové nebo jiné monolitické dlažbě s betonovým podkladem  do hl. 100 mm a šířky do 300 mm</t>
  </si>
  <si>
    <t>(7*2+6+1,5*2+3,5+5+6,3)</t>
  </si>
  <si>
    <t>16</t>
  </si>
  <si>
    <t>974082173</t>
  </si>
  <si>
    <t>Vysekání rýh pro ploché vodiče v omítce MV nebo MVC stropů š do 50 mm</t>
  </si>
  <si>
    <t>-1087025044</t>
  </si>
  <si>
    <t>Vysekání rýh pro ploché vodiče v omítce vápenné nebo vápenocementové stropů nebo kleneb, šířky do 50 mm</t>
  </si>
  <si>
    <t>https://podminky.urs.cz/item/CS_URS_2022_02/974082173</t>
  </si>
  <si>
    <t>17</t>
  </si>
  <si>
    <t>978021191</t>
  </si>
  <si>
    <t>Otlučení (osekání) cementových omítek vnitřních stěn v rozsahu do 100 %</t>
  </si>
  <si>
    <t>2113046479</t>
  </si>
  <si>
    <t>Otlučení cementových vnitřních ploch stěn, v rozsahu do 100 %</t>
  </si>
  <si>
    <t>997</t>
  </si>
  <si>
    <t>Přesun sutě</t>
  </si>
  <si>
    <t>18</t>
  </si>
  <si>
    <t>997013212</t>
  </si>
  <si>
    <t>Vnitrostaveništní doprava suti a vybouraných hmot pro budovy v přes 6 do 9 m ručně</t>
  </si>
  <si>
    <t>t</t>
  </si>
  <si>
    <t>517897659</t>
  </si>
  <si>
    <t>Vnitrostaveništní doprava suti a vybouraných hmot vodorovně do 50 m svisle ručně pro budovy a haly výšky přes 6 do 9 m</t>
  </si>
  <si>
    <t>https://podminky.urs.cz/item/CS_URS_2023_01/997013212</t>
  </si>
  <si>
    <t>19</t>
  </si>
  <si>
    <t>997013219</t>
  </si>
  <si>
    <t>Příplatek k vnitrostaveništní dopravě suti a vybouraných hmot za zvětšenou dopravu suti ZKD 10 m</t>
  </si>
  <si>
    <t>441994494</t>
  </si>
  <si>
    <t>Vnitrostaveništní doprava suti a vybouraných hmot vodorovně do 50 m Příplatek k cenám -3111 až -3217 za zvětšenou vodorovnou dopravu přes vymezenou dopravní vzdálenost za každých dalších i započatých 10 m</t>
  </si>
  <si>
    <t>https://podminky.urs.cz/item/CS_URS_2022_02/997013219</t>
  </si>
  <si>
    <t>3,254*5 'Přepočtené koeficientem množství</t>
  </si>
  <si>
    <t>20</t>
  </si>
  <si>
    <t>997013501</t>
  </si>
  <si>
    <t>Odvoz suti a vybouraných hmot na skládku nebo meziskládku do 1 km se složením</t>
  </si>
  <si>
    <t>-622708677</t>
  </si>
  <si>
    <t>Odvoz suti a vybouraných hmot na skládku nebo meziskládku se složením, na vzdálenost do 1 km</t>
  </si>
  <si>
    <t>https://podminky.urs.cz/item/CS_URS_2022_02/997013501</t>
  </si>
  <si>
    <t>997013509</t>
  </si>
  <si>
    <t>Příplatek k odvozu suti a vybouraných hmot na skládku ZKD 1 km přes 1 km</t>
  </si>
  <si>
    <t>-518368449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</si>
  <si>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</si>
  <si>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</si>
  <si>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3,254*4 'Přepočtené koeficientem množství</t>
  </si>
  <si>
    <t>22</t>
  </si>
  <si>
    <t>997013861</t>
  </si>
  <si>
    <t>Poplatek za uložení stavebního odpadu na recyklační skládce (skládkovné) z prostého betonu kód odpadu 17 01 01</t>
  </si>
  <si>
    <t>-671329427</t>
  </si>
  <si>
    <t>Poplatek za uložení stavebního odpadu na recyklační skládce (skládkovné) z prostého betonu zatříděného do Katalogu odpadů pod kódem 17 01 01</t>
  </si>
  <si>
    <t>https://podminky.urs.cz/item/CS_URS_2022_02/997013861</t>
  </si>
  <si>
    <t>998</t>
  </si>
  <si>
    <t>Přesun hmot</t>
  </si>
  <si>
    <t>998018002</t>
  </si>
  <si>
    <t>Přesun hmot ruční pro budovy v přes 6 do 12 m</t>
  </si>
  <si>
    <t>-308882572</t>
  </si>
  <si>
    <t>Přesun hmot pro budovy občanské výstavby, bydlení, výrobu a služby ruční - bez užití mechanizace vodorovná dopravní vzdálenost do 100 m pro budovy s jakoukoliv nosnou konstrukcí výšky přes 6 do 12 m</t>
  </si>
  <si>
    <t>https://podminky.urs.cz/item/CS_URS_2023_01/998018002</t>
  </si>
  <si>
    <t>PSV</t>
  </si>
  <si>
    <t>Práce a dodávky PSV</t>
  </si>
  <si>
    <t>741</t>
  </si>
  <si>
    <t>Elektroinstalace - silnoproud</t>
  </si>
  <si>
    <t>24</t>
  </si>
  <si>
    <t>741110042</t>
  </si>
  <si>
    <t>Montáž trubka plastová ohebná D přes 23 do 35 mm uložená pevně</t>
  </si>
  <si>
    <t>-584071385</t>
  </si>
  <si>
    <t>Montáž trubek elektroinstalačních s nasunutím nebo našroubováním do krabic plastových ohebných, uložených pevně, vnější Ø přes 23 do 35 mm</t>
  </si>
  <si>
    <t>25</t>
  </si>
  <si>
    <t>M</t>
  </si>
  <si>
    <t>34571065</t>
  </si>
  <si>
    <t>trubka elektroinstalační ohebná z PVC (ČSN) 2336</t>
  </si>
  <si>
    <t>32</t>
  </si>
  <si>
    <t>-1487347323</t>
  </si>
  <si>
    <t>24*1,1 'Přepočtené koeficientem množství</t>
  </si>
  <si>
    <t>26</t>
  </si>
  <si>
    <t>741112001</t>
  </si>
  <si>
    <t>Montáž krabice zapuštěná plastová kruhová</t>
  </si>
  <si>
    <t>-709809103</t>
  </si>
  <si>
    <t>Montáž krabic elektroinstalačních bez napojení na trubky a lišty, demontáže a montáže víčka a přístroje protahovacích nebo odbočných zapuštěných plastových kruhových</t>
  </si>
  <si>
    <t>https://podminky.urs.cz/item/CS_URS_2023_01/741112001</t>
  </si>
  <si>
    <t>27</t>
  </si>
  <si>
    <t>34571457</t>
  </si>
  <si>
    <t>krabice pod omítku PVC odbočná kruhová D 70mm s víčkem</t>
  </si>
  <si>
    <t>-838713240</t>
  </si>
  <si>
    <t>28</t>
  </si>
  <si>
    <t>34571521</t>
  </si>
  <si>
    <t>krabice pod omítku PVC odbočná kruhová D 70mm s víčkem a svorkovnicí</t>
  </si>
  <si>
    <t>107540321</t>
  </si>
  <si>
    <t>29</t>
  </si>
  <si>
    <t>741122005</t>
  </si>
  <si>
    <t>Montáž kabel Cu bez ukončení uložený pod omítku plný plochý 3x1 až 2,5 mm2 (CYKYLo)</t>
  </si>
  <si>
    <t>-996292708</t>
  </si>
  <si>
    <t>Montáž kabelů měděných bez ukončení uložených pod omítku plných plochých nebo bezhalogenových (CYKYLo) počtu a průřezu žil 3x1 až 2,5 mm2</t>
  </si>
  <si>
    <t>30</t>
  </si>
  <si>
    <t>34109515</t>
  </si>
  <si>
    <t>kabel silový s Cu jádrem plochý 1kV 3x1,5mm2</t>
  </si>
  <si>
    <t>1398821658</t>
  </si>
  <si>
    <t>180*1,05 'Přepočtené koeficientem množství</t>
  </si>
  <si>
    <t>31</t>
  </si>
  <si>
    <t>741122016</t>
  </si>
  <si>
    <t>Montáž kabel Cu bez ukončení uložený pod omítku plný kulatý 3x2,5 až 6 mm2 (CYKY)</t>
  </si>
  <si>
    <t>2033042680</t>
  </si>
  <si>
    <t>Montáž kabelů měděných bez ukončení uložených pod omítku plných kulatých (CYKY), počtu a průřezu žil 3x2,5 až 6 mm2</t>
  </si>
  <si>
    <t>34111036</t>
  </si>
  <si>
    <t>kabel silový s Cu jádrem 1kV 3x2,5mm2</t>
  </si>
  <si>
    <t>1065618174</t>
  </si>
  <si>
    <t>250*1,05 'Přepočtené koeficientem množství</t>
  </si>
  <si>
    <t>33</t>
  </si>
  <si>
    <t>741122032</t>
  </si>
  <si>
    <t>Montáž kabel Cu bez ukončení uložený pod omítku plný kulatý 5x4 až 6 mm2 (CYKY)</t>
  </si>
  <si>
    <t>-455097500</t>
  </si>
  <si>
    <t>Montáž kabelů měděných bez ukončení uložených pod omítku plných kulatých (CYKY), počtu a průřezu žil 5x4 až 6 mm2</t>
  </si>
  <si>
    <t>34</t>
  </si>
  <si>
    <t>34111100</t>
  </si>
  <si>
    <t>kabel silový s Cu jádrem 1kV 5x6mm2</t>
  </si>
  <si>
    <t>-2115240369</t>
  </si>
  <si>
    <t>10*1,15 'Přepočtené koeficientem množství</t>
  </si>
  <si>
    <t>35</t>
  </si>
  <si>
    <t>741130001</t>
  </si>
  <si>
    <t>Ukončení vodič izolovaný do 2,5mm2 v rozváděči nebo na přístroji</t>
  </si>
  <si>
    <t>1335303794</t>
  </si>
  <si>
    <t>Ukončení vodičů izolovaných s označením a zapojením v rozváděči nebo na přístroji, průřezu žíly do 2,5 mm2</t>
  </si>
  <si>
    <t>36</t>
  </si>
  <si>
    <t>741130004</t>
  </si>
  <si>
    <t>Ukončení vodič izolovaný do 6 mm2 v rozváděči nebo na přístroji</t>
  </si>
  <si>
    <t>-526566425</t>
  </si>
  <si>
    <t>Ukončení vodičů izolovaných s označením a zapojením v rozváděči nebo na přístroji, průřezu žíly do 6 mm2</t>
  </si>
  <si>
    <t>37</t>
  </si>
  <si>
    <t>741130021</t>
  </si>
  <si>
    <t>Ukončení vodič izolovaný do 2,5 mm2 na svorkovnici</t>
  </si>
  <si>
    <t>1404108413</t>
  </si>
  <si>
    <t>Ukončení vodičů izolovaných s označením a zapojením na svorkovnici s otevřením a uzavřením krytu, průřezu žíly do 2,5 mm2</t>
  </si>
  <si>
    <t>38</t>
  </si>
  <si>
    <t>741130023</t>
  </si>
  <si>
    <t>Ukončení vodič izolovaný do 6 mm2 na svorkovnici</t>
  </si>
  <si>
    <t>-518782544</t>
  </si>
  <si>
    <t>Ukončení vodičů izolovaných s označením a zapojením na svorkovnici s otevřením a uzavřením krytu, průřezu žíly do 6 mm2</t>
  </si>
  <si>
    <t>39</t>
  </si>
  <si>
    <t>74121000R</t>
  </si>
  <si>
    <t>Montáž rozvodnice oceloplechová nebo plastová běžná do 20 kg</t>
  </si>
  <si>
    <t>-317159753</t>
  </si>
  <si>
    <t>Montáž rozvodnic oceloplechových nebo plastových včetně zapojení vodičů a vystrojení, hmotnosti do 20 kg</t>
  </si>
  <si>
    <t>41</t>
  </si>
  <si>
    <t>35711014</t>
  </si>
  <si>
    <t xml:space="preserve">rozvodnice nástěnná, plné dveře, IP41, 18 modulárních jednotek, vč. N/pE </t>
  </si>
  <si>
    <t>1760239511</t>
  </si>
  <si>
    <t>rozvodnice nástěnná, plné dveře, IP41, 18 modulárních jednotek, vč. N/pE</t>
  </si>
  <si>
    <t>42</t>
  </si>
  <si>
    <t>741310206</t>
  </si>
  <si>
    <t>Montáž vypínač (polo)zapuštěný šroubové připojení 2-dvoupólový</t>
  </si>
  <si>
    <t>24495745</t>
  </si>
  <si>
    <t>Montáž spínačů jedno nebo dvoupólových polozapuštěných nebo zapuštěných se zapojením vodičů šroubové připojení, pro prostředí normální vypínačů, řazení 2-dvoupólových</t>
  </si>
  <si>
    <t>P</t>
  </si>
  <si>
    <t>Poznámka k položce:_x000d_
včetně strojku, krytu a rámečku</t>
  </si>
  <si>
    <t>43</t>
  </si>
  <si>
    <t>ABB.355352289D2</t>
  </si>
  <si>
    <t>Přepínač dvojitý střídavý, řazení 6+6</t>
  </si>
  <si>
    <t>-1002975236</t>
  </si>
  <si>
    <t>44</t>
  </si>
  <si>
    <t>741313003</t>
  </si>
  <si>
    <t>Montáž zásuvka (polo)zapuštěná bezšroubové připojení 2x(2P+PE) dvojnásobná</t>
  </si>
  <si>
    <t>-1778928314</t>
  </si>
  <si>
    <t>Montáž zásuvek domovních se zapojením vodičů bezšroubové připojení polozapuštěných nebo zapuštěných 10/16 A, provedení 2x (2P + PE) dvojnásobná</t>
  </si>
  <si>
    <t>45</t>
  </si>
  <si>
    <t>ABB.5513AC02357B</t>
  </si>
  <si>
    <t>Zásuvka dvojnásobná s ochr. kolíky, s clonkami, s natočenou dutinou</t>
  </si>
  <si>
    <t>-1607352275</t>
  </si>
  <si>
    <t>46</t>
  </si>
  <si>
    <t>741313006R</t>
  </si>
  <si>
    <t xml:space="preserve">Montáž zásuvka (polo)zapuštěná bezšroubové připojení 2x (2P + PE) </t>
  </si>
  <si>
    <t>1422416280</t>
  </si>
  <si>
    <t>Montáž zásuvek domovních se zapojením vodičů bezšroubové připojení polozapuštěných nebo zapuštěných 10/16 A, provedení 2x (2P + PE) s ochrannými clonkami a přepěťovou ochranou</t>
  </si>
  <si>
    <t>47</t>
  </si>
  <si>
    <t>37451241</t>
  </si>
  <si>
    <t>zásuvka data 1xRJ45 bílá</t>
  </si>
  <si>
    <t>-177100503</t>
  </si>
  <si>
    <t>93</t>
  </si>
  <si>
    <t>741320135</t>
  </si>
  <si>
    <t>Montáž jističů dvoupólových nn do 25 A ve skříni se zapojením vodičů</t>
  </si>
  <si>
    <t>-2133030674</t>
  </si>
  <si>
    <t>Montáž jističů se zapojením vodičů dvoupólových nn do 25 A ve skříni</t>
  </si>
  <si>
    <t>https://podminky.urs.cz/item/CS_URS_2023_01/741320135</t>
  </si>
  <si>
    <t>92</t>
  </si>
  <si>
    <t>35822149</t>
  </si>
  <si>
    <t>jistič-chránič 2-pólový 16 A vypínací charakteristika B vypínací schopnost 10 kA</t>
  </si>
  <si>
    <t>-1955575139</t>
  </si>
  <si>
    <t>jistič 2-pólový 16 A vypínací charakteristika B vypínací schopnost 6 kA</t>
  </si>
  <si>
    <t>88</t>
  </si>
  <si>
    <t>35822115</t>
  </si>
  <si>
    <t>jistič 1-pólový 10 A vypínací charakteristika B vypínací schopnost 10 kA</t>
  </si>
  <si>
    <t>-860224557</t>
  </si>
  <si>
    <t>jistič 1-pólový 10 A vypínací charakteristika B vypínací schopnost 6 kA</t>
  </si>
  <si>
    <t>89</t>
  </si>
  <si>
    <t>741320165</t>
  </si>
  <si>
    <t>Montáž jističů třípólových nn do 25 A ve skříni se zapojením vodičů</t>
  </si>
  <si>
    <t>-1246069965</t>
  </si>
  <si>
    <t>Montáž jističů se zapojením vodičů třípólových nn do 25 A ve skříni</t>
  </si>
  <si>
    <t>https://podminky.urs.cz/item/CS_URS_2023_01/741320165</t>
  </si>
  <si>
    <t>90</t>
  </si>
  <si>
    <t>35822403</t>
  </si>
  <si>
    <t>jistič 3-pólový 25 A vypínací charakteristika B vypínací schopnost 10 kA (hlavní vypínač)</t>
  </si>
  <si>
    <t>348858237</t>
  </si>
  <si>
    <t>jistič 3-pólový 25 A vypínací charakteristika B vypínací schopnost 10 kA</t>
  </si>
  <si>
    <t>48</t>
  </si>
  <si>
    <t>741331004</t>
  </si>
  <si>
    <t>Montáž přístroje</t>
  </si>
  <si>
    <t>-973589134</t>
  </si>
  <si>
    <t>Montáž měřicích přístrojů bez zapojení vodičů přístroje registračního</t>
  </si>
  <si>
    <t>https://podminky.urs.cz/item/CS_URS_2022_02/741331004</t>
  </si>
  <si>
    <t>Poznámka k položce:_x000d_
Stínící rolety do oken s el.pohonem</t>
  </si>
  <si>
    <t>49</t>
  </si>
  <si>
    <t>741372062</t>
  </si>
  <si>
    <t>Montáž svítidlo LED bytové přisazené stropní panelové do 0,36 m2</t>
  </si>
  <si>
    <t>1326310931</t>
  </si>
  <si>
    <t>Montáž svítidel LED se zapojením vodičů bytových nebo společenských místností přisazených stropních panelových, obsahu přes 0,09 do 0,36 m2</t>
  </si>
  <si>
    <t>50</t>
  </si>
  <si>
    <t>LED panel 620x620 mm na strop, AC 230V/50Hz-500lx,57W 4000K min 425cd min 6400lm</t>
  </si>
  <si>
    <t>ks</t>
  </si>
  <si>
    <t>64</t>
  </si>
  <si>
    <t>72</t>
  </si>
  <si>
    <t>LED panelů 620x620 mm na strop, AC 230V/50Hz-500lx,57W 4000K min 425cd min 6400lm</t>
  </si>
  <si>
    <t>Poznámka k položce:_x000d_
min. požadovanné osvětlení pracovišť 500 lx</t>
  </si>
  <si>
    <t>51</t>
  </si>
  <si>
    <t>741810001</t>
  </si>
  <si>
    <t>Celková prohlídka elektrického rozvodu a zařízení do 100 000,- Kč</t>
  </si>
  <si>
    <t>551589742</t>
  </si>
  <si>
    <t>Zkoušky a prohlídky elektrických rozvodů a zařízení celková prohlídka a vyhotovení revizní zprávy pro objem montážních prací do 100 tis. Kč</t>
  </si>
  <si>
    <t>https://podminky.urs.cz/item/CS_URS_2023_01/741810001</t>
  </si>
  <si>
    <t>52</t>
  </si>
  <si>
    <t>741820102</t>
  </si>
  <si>
    <t>Měření intenzity osvětlení</t>
  </si>
  <si>
    <t>soubor</t>
  </si>
  <si>
    <t>-1101927671</t>
  </si>
  <si>
    <t>Měření osvětlovacího zařízení intenzity osvětlení na pracovišti do 50 svítidel</t>
  </si>
  <si>
    <t>https://podminky.urs.cz/item/CS_URS_2023_01/741820102</t>
  </si>
  <si>
    <t>742</t>
  </si>
  <si>
    <t>Elektroinstalace - slaboproud</t>
  </si>
  <si>
    <t>53</t>
  </si>
  <si>
    <t>742110002</t>
  </si>
  <si>
    <t>Montáž trubek pro slaboproud plastových ohebných uložených pod omítku</t>
  </si>
  <si>
    <t>-65123453</t>
  </si>
  <si>
    <t>Montáž trubek elektroinstalačních plastových ohebných uložených pod omítku</t>
  </si>
  <si>
    <t>https://podminky.urs.cz/item/CS_URS_2023_01/742110002</t>
  </si>
  <si>
    <t>54</t>
  </si>
  <si>
    <t>742110005</t>
  </si>
  <si>
    <t>Montáž trubek pro slaboproud plastových ohebných uložených v podlaze</t>
  </si>
  <si>
    <t>226535553</t>
  </si>
  <si>
    <t>Montáž trubek elektroinstalačních plastových ohebných uložených v podlaze</t>
  </si>
  <si>
    <t>8*7+4*5+3*6+4*6,8-20</t>
  </si>
  <si>
    <t>55</t>
  </si>
  <si>
    <t>34571350</t>
  </si>
  <si>
    <t>trubka elektroinstalační ohebná dvouplášťová korugovaná (chránička) D 32/40mm, HDPE+LDPE</t>
  </si>
  <si>
    <t>24690379</t>
  </si>
  <si>
    <t>80*1,05 'Přepočtené koeficientem množství</t>
  </si>
  <si>
    <t>56</t>
  </si>
  <si>
    <t>34571051</t>
  </si>
  <si>
    <t>trubka elektroinstalační ohebná EN 500 86-1141 (chránička) D 22,9/28,5mm</t>
  </si>
  <si>
    <t>-1740581456</t>
  </si>
  <si>
    <t>36,2*1,05 'Přepočtené koeficientem množství</t>
  </si>
  <si>
    <t>57</t>
  </si>
  <si>
    <t>34571351</t>
  </si>
  <si>
    <t>trubka elektroinstalační ohebná dvouplášťová korugovaná (chránička) D 41/50mm, HDPE+LDPE</t>
  </si>
  <si>
    <t>1327410604</t>
  </si>
  <si>
    <t>5*1,05 'Přepočtené koeficientem množství</t>
  </si>
  <si>
    <t>58</t>
  </si>
  <si>
    <t>742110202</t>
  </si>
  <si>
    <t>Montáž podlahových krabic pro slaboproud do mazaniny</t>
  </si>
  <si>
    <t>-948064729</t>
  </si>
  <si>
    <t>Montáž podlahových krabic montovaných do mazaniny</t>
  </si>
  <si>
    <t>https://podminky.urs.cz/item/CS_URS_2023_01/742110202</t>
  </si>
  <si>
    <t>59</t>
  </si>
  <si>
    <t>34571503</t>
  </si>
  <si>
    <t>krabice univerzální podlahová 332×250×57-75mm</t>
  </si>
  <si>
    <t>1783355012</t>
  </si>
  <si>
    <t>776</t>
  </si>
  <si>
    <t>Podlahy povlakové</t>
  </si>
  <si>
    <t>60</t>
  </si>
  <si>
    <t>776111111</t>
  </si>
  <si>
    <t>Broušení anhydritového podkladu povlakových podlah</t>
  </si>
  <si>
    <t>1738816896</t>
  </si>
  <si>
    <t>Příprava podkladu broušení podlah nového podkladu anhydritového</t>
  </si>
  <si>
    <t>https://podminky.urs.cz/item/CS_URS_2023_01/776111111</t>
  </si>
  <si>
    <t>61</t>
  </si>
  <si>
    <t>776111115</t>
  </si>
  <si>
    <t>Broušení podkladu povlakových podlah před litím stěrky</t>
  </si>
  <si>
    <t>321072761</t>
  </si>
  <si>
    <t>Příprava podkladu broušení podlah stávajícího podkladu před litím stěrky</t>
  </si>
  <si>
    <t>https://podminky.urs.cz/item/CS_URS_2023_01/776111115</t>
  </si>
  <si>
    <t>62</t>
  </si>
  <si>
    <t>776111311</t>
  </si>
  <si>
    <t>Vysátí podkladu povlakových podlah</t>
  </si>
  <si>
    <t>-1227322259</t>
  </si>
  <si>
    <t>Příprava podkladu vysátí podlah</t>
  </si>
  <si>
    <t>https://podminky.urs.cz/item/CS_URS_2023_01/776111311</t>
  </si>
  <si>
    <t>101,508</t>
  </si>
  <si>
    <t>63</t>
  </si>
  <si>
    <t>776121112</t>
  </si>
  <si>
    <t>Vodou ředitelná penetrace savého podkladu povlakových podlah</t>
  </si>
  <si>
    <t>146081845</t>
  </si>
  <si>
    <t>Příprava podkladu penetrace vodou ředitelná podlah</t>
  </si>
  <si>
    <t>https://podminky.urs.cz/item/CS_URS_2023_01/776121112</t>
  </si>
  <si>
    <t>776141122</t>
  </si>
  <si>
    <t>Stěrka podlahová nivelační pro vyrovnání podkladu povlakových podlah pevnosti 30 MPa tl přes 3 do 5 mm</t>
  </si>
  <si>
    <t>1511978388</t>
  </si>
  <si>
    <t>Příprava podkladu vyrovnání samonivelační stěrkou podlah min.pevnosti 30 MPa, tloušťky přes 3 do 5 mm</t>
  </si>
  <si>
    <t>https://podminky.urs.cz/item/CS_URS_2023_01/776141122</t>
  </si>
  <si>
    <t>65</t>
  </si>
  <si>
    <t>776251111</t>
  </si>
  <si>
    <t>Lepení pásů z přírodního linolea (marmolea) standardním lepidlem</t>
  </si>
  <si>
    <t>587089842</t>
  </si>
  <si>
    <t>Montáž podlahovin z přírodního linolea (marmolea) lepením standardním lepidlem z pásů standardních</t>
  </si>
  <si>
    <t>66</t>
  </si>
  <si>
    <t>BSE.873</t>
  </si>
  <si>
    <t>Marmoleum, přírodní linoleum, role šířky 2m, tloušťka 2,50mm, prořez nutno započítat do jednotkové ceny</t>
  </si>
  <si>
    <t>765685824</t>
  </si>
  <si>
    <t>Forbo, Marmoleum, přírodní linoleum, role šířky 2m, tloušťka 2,50mm</t>
  </si>
  <si>
    <t>Poznámka k položce:_x000d_
zátěž 32/41, hořlavost Cfl S1, protiskluznost R9, barevné řešení bude upřesněno v rámci autorského dozoru</t>
  </si>
  <si>
    <t>67</t>
  </si>
  <si>
    <t>776251411</t>
  </si>
  <si>
    <t>Spoj podlah z přírodního linolea (marmolea) svařováním za tepla</t>
  </si>
  <si>
    <t>109602191</t>
  </si>
  <si>
    <t>Montáž podlahovin z přírodního linolea (marmolea) spoj podlah svařováním za tepla</t>
  </si>
  <si>
    <t>3*6,9+6*6,3+2*0,9</t>
  </si>
  <si>
    <t>68</t>
  </si>
  <si>
    <t>776411112</t>
  </si>
  <si>
    <t>Montáž obvodových soklíků výšky do 100 mm</t>
  </si>
  <si>
    <t>-1661445891</t>
  </si>
  <si>
    <t>Montáž soklíků lepením obvodových, výšky přes 80 do 100 mm</t>
  </si>
  <si>
    <t>2*8,9+2*6,55+2*6,3+2*6,88-2*0,9</t>
  </si>
  <si>
    <t>69</t>
  </si>
  <si>
    <t>28411010</t>
  </si>
  <si>
    <t>lišta soklová PVC 20x100mm, ze dvou kusů s měkkým přechodem na stěnu a podlahu, včetně spojovacího materiálu, koutů, rohů, koncovek</t>
  </si>
  <si>
    <t>-1766768029</t>
  </si>
  <si>
    <t>lišta soklová PVC 20x100mm</t>
  </si>
  <si>
    <t>57,1406060606061*1,02 'Přepočtené koeficientem množství</t>
  </si>
  <si>
    <t>781</t>
  </si>
  <si>
    <t>Dokončovací práce - obklady</t>
  </si>
  <si>
    <t>70</t>
  </si>
  <si>
    <t>781474115</t>
  </si>
  <si>
    <t>Montáž obkladů vnitřních keramických hladkých do 25 ks/m2 lepených flexibilním lepidlem</t>
  </si>
  <si>
    <t>1089753074</t>
  </si>
  <si>
    <t>Montáž obkladů vnitřních stěn z dlaždic keramických lepených flexibilním lepidlem maloformátových hladkých přes 22 do 25 ks/m2</t>
  </si>
  <si>
    <t>71</t>
  </si>
  <si>
    <t>59761039</t>
  </si>
  <si>
    <t>obklad keramický hladký přes 22 do 25ks/m2</t>
  </si>
  <si>
    <t>179183198</t>
  </si>
  <si>
    <t>4,125*1,05 'Přepočtené koeficientem množství</t>
  </si>
  <si>
    <t>781477113</t>
  </si>
  <si>
    <t>Příplatek k montáži obkladů vnitřních keramických hladkých za spárování spár. hmotou barevnou</t>
  </si>
  <si>
    <t>278734671</t>
  </si>
  <si>
    <t>Montáž obkladů vnitřních stěn z dlaždic keramických Příplatek k cenám za spárování cement bílý</t>
  </si>
  <si>
    <t>73</t>
  </si>
  <si>
    <t>781495141</t>
  </si>
  <si>
    <t>Průnik obkladem kruhový do DN 30</t>
  </si>
  <si>
    <t>-853363668</t>
  </si>
  <si>
    <t>Obklad - dokončující práce průnik obkladem kruhový, bez izolace do DN 30</t>
  </si>
  <si>
    <t>74</t>
  </si>
  <si>
    <t>781495142</t>
  </si>
  <si>
    <t>Průnik obkladem kruhový do DN 90</t>
  </si>
  <si>
    <t>1090061403</t>
  </si>
  <si>
    <t>Obklad - dokončující práce průnik obkladem kruhový, bez izolace přes DN 30 do DN 90</t>
  </si>
  <si>
    <t>783</t>
  </si>
  <si>
    <t>Dokončovací práce - nátěry</t>
  </si>
  <si>
    <t>75</t>
  </si>
  <si>
    <t>783317101</t>
  </si>
  <si>
    <t>Krycí jednonásobný syntetický standardní nátěr zámečnických konstrukcí</t>
  </si>
  <si>
    <t>-390678082</t>
  </si>
  <si>
    <t>Krycí nátěr (email) zámečnických konstrukcí jednonásobný syntetický standardní</t>
  </si>
  <si>
    <t>https://podminky.urs.cz/item/CS_URS_2023_01/783317101</t>
  </si>
  <si>
    <t>2*1,8</t>
  </si>
  <si>
    <t>76</t>
  </si>
  <si>
    <t>783806801</t>
  </si>
  <si>
    <t>Odstranění nátěrů z omítek obroušením</t>
  </si>
  <si>
    <t>-614528961</t>
  </si>
  <si>
    <t>https://podminky.urs.cz/item/CS_URS_2023_01/783806801</t>
  </si>
  <si>
    <t>(8,9+2*6,55+2*6,3+6,88-4*0,9+0,8*4)*1,2</t>
  </si>
  <si>
    <t>77</t>
  </si>
  <si>
    <t>783817121</t>
  </si>
  <si>
    <t>Krycí jednonásobný syntetický nátěr hladkých, zrnitých tenkovrstvých nebo štukových omítek</t>
  </si>
  <si>
    <t>-1788626388</t>
  </si>
  <si>
    <t>Krycí (ochranný ) nátěr omítek jednonásobný hladkých omítek hladkých, zrnitých tenkovrstvých nebo štukových stupně členitosti 1 a 2 syntetický</t>
  </si>
  <si>
    <t>78</t>
  </si>
  <si>
    <t>783823137</t>
  </si>
  <si>
    <t>Penetrační vápenný nátěr hladkých nebo štukových omítek</t>
  </si>
  <si>
    <t>137990877</t>
  </si>
  <si>
    <t>Penetrační nátěr omítek hladkých omítek hladkých, zrnitých tenkovrstvých nebo štukových stupně členitosti 1 a 2 vápenný</t>
  </si>
  <si>
    <t>101,508+167,458</t>
  </si>
  <si>
    <t>784</t>
  </si>
  <si>
    <t>Dokončovací práce - malby a tapety</t>
  </si>
  <si>
    <t>79</t>
  </si>
  <si>
    <t>784121001</t>
  </si>
  <si>
    <t>Oškrabání malby v mísnostech výšky do 3,80 m</t>
  </si>
  <si>
    <t>1419419057</t>
  </si>
  <si>
    <t>Oškrabání malby v místnostech výšky do 3,80 m</t>
  </si>
  <si>
    <t>"učebna" 3,4*(6,65+2*8,88+0,35*3+0,25)-1,8*3-2,38*2,1*3</t>
  </si>
  <si>
    <t>-49,296</t>
  </si>
  <si>
    <t>80</t>
  </si>
  <si>
    <t>784221101</t>
  </si>
  <si>
    <t>Dvojnásobné bílé malby ze směsí za sucha dobře otěruvzdorných v místnostech do 3,80 m</t>
  </si>
  <si>
    <t>1321908730</t>
  </si>
  <si>
    <t>Malby z malířských směsí otěruvzdorných za sucha dvojnásobné, bílé za sucha otěruvzdorné dobře v místnostech výšky do 3,80 m</t>
  </si>
  <si>
    <t>786</t>
  </si>
  <si>
    <t>Dokončovací práce - čalounické úpravy</t>
  </si>
  <si>
    <t>81</t>
  </si>
  <si>
    <t>786612200</t>
  </si>
  <si>
    <t>Montáž zastiňujících rolet z textilií nebo umělých tkanin</t>
  </si>
  <si>
    <t>-1499620210</t>
  </si>
  <si>
    <t>Montáž zastiňujících rolet do jakýchkoli typů oken z textilií nebo umělých tkanin</t>
  </si>
  <si>
    <t>https://podminky.urs.cz/item/CS_URS_2023_01/786612200</t>
  </si>
  <si>
    <t>82</t>
  </si>
  <si>
    <t>786 R</t>
  </si>
  <si>
    <t>Stínící textilní rolety do oken s el.pohonem 2,4 m x 2,1 m</t>
  </si>
  <si>
    <t>Stínící rolety do oken s el.pohonem</t>
  </si>
  <si>
    <t>Poznámka k položce:_x000d_
 látka pro zatemnění; barevné řešení určí autorský dozor při realizaci</t>
  </si>
  <si>
    <t>83</t>
  </si>
  <si>
    <t>786613110</t>
  </si>
  <si>
    <t>Montáž zastiňující rolety papírové skládané jednodílné do oken otevíravých, sklápěcích, vyklápěcích</t>
  </si>
  <si>
    <t>-1358985976</t>
  </si>
  <si>
    <t>Montáž zastiňujících rolet papírových skládaných jednodílných do oken otevíravých, sklápěcích nebo vyklápěcích</t>
  </si>
  <si>
    <t>https://podminky.urs.cz/item/CS_URS_2023_01/786613110</t>
  </si>
  <si>
    <t>4*5</t>
  </si>
  <si>
    <t>84</t>
  </si>
  <si>
    <t>55346200</t>
  </si>
  <si>
    <t>žaluzie horizontální interiérové</t>
  </si>
  <si>
    <t>2006355182</t>
  </si>
  <si>
    <t>Poznámka k položce:_x000d_
5 čtyřkřídlých oken</t>
  </si>
  <si>
    <t>5*2,4*2,1</t>
  </si>
  <si>
    <t>HZS</t>
  </si>
  <si>
    <t>Hodinové zúčtovací sazby</t>
  </si>
  <si>
    <t>85</t>
  </si>
  <si>
    <t>HZS1301</t>
  </si>
  <si>
    <t>Hodinová zúčtovací sazba zedník</t>
  </si>
  <si>
    <t>hod</t>
  </si>
  <si>
    <t>512</t>
  </si>
  <si>
    <t>1976389274</t>
  </si>
  <si>
    <t>Hodinové zúčtovací sazby profesí HSV provádění konstrukcí zedník</t>
  </si>
  <si>
    <t>https://podminky.urs.cz/item/CS_URS_2023_01/HZS1301</t>
  </si>
  <si>
    <t xml:space="preserve">Poznámka k položce:_x000d_
Další drobné neměřitelné stavební práce (drobné bourání, osazování, zazdění apod.) </t>
  </si>
  <si>
    <t>231 - VON</t>
  </si>
  <si>
    <t xml:space="preserve">VRN - Vedlejší rozpočtové náklady   </t>
  </si>
  <si>
    <t xml:space="preserve">    VRN1 - Průzkumné, geodetické a projektové práce   </t>
  </si>
  <si>
    <t xml:space="preserve">    VRN3 - Zařízení staveniště   </t>
  </si>
  <si>
    <t xml:space="preserve">    VRN4 - Inženýrská činnost   </t>
  </si>
  <si>
    <t xml:space="preserve">    VRN9 - Ostatní náklady   </t>
  </si>
  <si>
    <t>VRN</t>
  </si>
  <si>
    <t xml:space="preserve">Vedlejší rozpočtové náklady   </t>
  </si>
  <si>
    <t>VRN1</t>
  </si>
  <si>
    <t xml:space="preserve">Průzkumné, geodetické a projektové práce   </t>
  </si>
  <si>
    <t>013254000</t>
  </si>
  <si>
    <t>Dokumentace skutečného provedení stavby</t>
  </si>
  <si>
    <t>soub</t>
  </si>
  <si>
    <t>70153038</t>
  </si>
  <si>
    <t>Poznámka k položce:_x000d_
2 paré v tištěné podobě</t>
  </si>
  <si>
    <t>VRN3</t>
  </si>
  <si>
    <t xml:space="preserve">Zařízení staveniště   </t>
  </si>
  <si>
    <t>031002000</t>
  </si>
  <si>
    <t>Související práce pro zařízení staveniště</t>
  </si>
  <si>
    <t>kpl</t>
  </si>
  <si>
    <t>1504676705</t>
  </si>
  <si>
    <t>039002000</t>
  </si>
  <si>
    <t>Zrušení zařízení staveniště</t>
  </si>
  <si>
    <t>1771403725</t>
  </si>
  <si>
    <t>VRN4</t>
  </si>
  <si>
    <t xml:space="preserve">Inženýrská činnost   </t>
  </si>
  <si>
    <t>045002000</t>
  </si>
  <si>
    <t>Kompletační a koordinační činnost</t>
  </si>
  <si>
    <t>1035217196</t>
  </si>
  <si>
    <t>Poznámka k položce:_x000d_
koordinace stavebních činnosti v souladu s požadavky investora, doložení certifikátu, atestů apod.</t>
  </si>
  <si>
    <t>VRN9</t>
  </si>
  <si>
    <t xml:space="preserve">Ostatní náklady   </t>
  </si>
  <si>
    <t>094104000</t>
  </si>
  <si>
    <t>Náklady na opatření BOZP</t>
  </si>
  <si>
    <t>-1584093720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</si>
</sst>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theme" Target="theme/theme1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611131121" TargetMode="External" /><Relationship Id="rId2" Type="http://schemas.openxmlformats.org/officeDocument/2006/relationships/hyperlink" Target="https://podminky.urs.cz/item/CS_URS_2023_01/611135101" TargetMode="External" /><Relationship Id="rId3" Type="http://schemas.openxmlformats.org/officeDocument/2006/relationships/hyperlink" Target="https://podminky.urs.cz/item/CS_URS_2022_02/611311131" TargetMode="External" /><Relationship Id="rId4" Type="http://schemas.openxmlformats.org/officeDocument/2006/relationships/hyperlink" Target="https://podminky.urs.cz/item/CS_URS_2022_02/612131121" TargetMode="External" /><Relationship Id="rId5" Type="http://schemas.openxmlformats.org/officeDocument/2006/relationships/hyperlink" Target="https://podminky.urs.cz/item/CS_URS_2023_01/612135101" TargetMode="External" /><Relationship Id="rId6" Type="http://schemas.openxmlformats.org/officeDocument/2006/relationships/hyperlink" Target="https://podminky.urs.cz/item/CS_URS_2022_02/612311131" TargetMode="External" /><Relationship Id="rId7" Type="http://schemas.openxmlformats.org/officeDocument/2006/relationships/hyperlink" Target="https://podminky.urs.cz/item/CS_URS_2023_01/612315201" TargetMode="External" /><Relationship Id="rId8" Type="http://schemas.openxmlformats.org/officeDocument/2006/relationships/hyperlink" Target="https://podminky.urs.cz/item/CS_URS_2022_02/619991011" TargetMode="External" /><Relationship Id="rId9" Type="http://schemas.openxmlformats.org/officeDocument/2006/relationships/hyperlink" Target="https://podminky.urs.cz/item/CS_URS_2022_02/631312141" TargetMode="External" /><Relationship Id="rId10" Type="http://schemas.openxmlformats.org/officeDocument/2006/relationships/hyperlink" Target="https://podminky.urs.cz/item/CS_URS_2022_02/974031122" TargetMode="External" /><Relationship Id="rId11" Type="http://schemas.openxmlformats.org/officeDocument/2006/relationships/hyperlink" Target="https://podminky.urs.cz/item/CS_URS_2023_01/974031135" TargetMode="External" /><Relationship Id="rId12" Type="http://schemas.openxmlformats.org/officeDocument/2006/relationships/hyperlink" Target="https://podminky.urs.cz/item/CS_URS_2022_02/974082173" TargetMode="External" /><Relationship Id="rId13" Type="http://schemas.openxmlformats.org/officeDocument/2006/relationships/hyperlink" Target="https://podminky.urs.cz/item/CS_URS_2023_01/997013212" TargetMode="External" /><Relationship Id="rId14" Type="http://schemas.openxmlformats.org/officeDocument/2006/relationships/hyperlink" Target="https://podminky.urs.cz/item/CS_URS_2022_02/997013219" TargetMode="External" /><Relationship Id="rId15" Type="http://schemas.openxmlformats.org/officeDocument/2006/relationships/hyperlink" Target="https://podminky.urs.cz/item/CS_URS_2022_02/997013501" TargetMode="External" /><Relationship Id="rId16" Type="http://schemas.openxmlformats.org/officeDocument/2006/relationships/hyperlink" Target="https://podminky.urs.cz/item/CS_URS_2022_02/997013509" TargetMode="External" /><Relationship Id="rId17" Type="http://schemas.openxmlformats.org/officeDocument/2006/relationships/hyperlink" Target="https://podminky.urs.cz/item/CS_URS_2022_02/997013861" TargetMode="External" /><Relationship Id="rId18" Type="http://schemas.openxmlformats.org/officeDocument/2006/relationships/hyperlink" Target="https://podminky.urs.cz/item/CS_URS_2023_01/998018002" TargetMode="External" /><Relationship Id="rId19" Type="http://schemas.openxmlformats.org/officeDocument/2006/relationships/hyperlink" Target="https://podminky.urs.cz/item/CS_URS_2023_01/741112001" TargetMode="External" /><Relationship Id="rId20" Type="http://schemas.openxmlformats.org/officeDocument/2006/relationships/hyperlink" Target="https://podminky.urs.cz/item/CS_URS_2023_01/741320135" TargetMode="External" /><Relationship Id="rId21" Type="http://schemas.openxmlformats.org/officeDocument/2006/relationships/hyperlink" Target="https://podminky.urs.cz/item/CS_URS_2023_01/741320165" TargetMode="External" /><Relationship Id="rId22" Type="http://schemas.openxmlformats.org/officeDocument/2006/relationships/hyperlink" Target="https://podminky.urs.cz/item/CS_URS_2022_02/741331004" TargetMode="External" /><Relationship Id="rId23" Type="http://schemas.openxmlformats.org/officeDocument/2006/relationships/hyperlink" Target="https://podminky.urs.cz/item/CS_URS_2023_01/741810001" TargetMode="External" /><Relationship Id="rId24" Type="http://schemas.openxmlformats.org/officeDocument/2006/relationships/hyperlink" Target="https://podminky.urs.cz/item/CS_URS_2023_01/741820102" TargetMode="External" /><Relationship Id="rId25" Type="http://schemas.openxmlformats.org/officeDocument/2006/relationships/hyperlink" Target="https://podminky.urs.cz/item/CS_URS_2023_01/742110002" TargetMode="External" /><Relationship Id="rId26" Type="http://schemas.openxmlformats.org/officeDocument/2006/relationships/hyperlink" Target="https://podminky.urs.cz/item/CS_URS_2023_01/742110202" TargetMode="External" /><Relationship Id="rId27" Type="http://schemas.openxmlformats.org/officeDocument/2006/relationships/hyperlink" Target="https://podminky.urs.cz/item/CS_URS_2023_01/776111111" TargetMode="External" /><Relationship Id="rId28" Type="http://schemas.openxmlformats.org/officeDocument/2006/relationships/hyperlink" Target="https://podminky.urs.cz/item/CS_URS_2023_01/776111115" TargetMode="External" /><Relationship Id="rId29" Type="http://schemas.openxmlformats.org/officeDocument/2006/relationships/hyperlink" Target="https://podminky.urs.cz/item/CS_URS_2023_01/776111311" TargetMode="External" /><Relationship Id="rId30" Type="http://schemas.openxmlformats.org/officeDocument/2006/relationships/hyperlink" Target="https://podminky.urs.cz/item/CS_URS_2023_01/776121112" TargetMode="External" /><Relationship Id="rId31" Type="http://schemas.openxmlformats.org/officeDocument/2006/relationships/hyperlink" Target="https://podminky.urs.cz/item/CS_URS_2023_01/776141122" TargetMode="External" /><Relationship Id="rId32" Type="http://schemas.openxmlformats.org/officeDocument/2006/relationships/hyperlink" Target="https://podminky.urs.cz/item/CS_URS_2023_01/783317101" TargetMode="External" /><Relationship Id="rId33" Type="http://schemas.openxmlformats.org/officeDocument/2006/relationships/hyperlink" Target="https://podminky.urs.cz/item/CS_URS_2023_01/783806801" TargetMode="External" /><Relationship Id="rId34" Type="http://schemas.openxmlformats.org/officeDocument/2006/relationships/hyperlink" Target="https://podminky.urs.cz/item/CS_URS_2023_01/786612200" TargetMode="External" /><Relationship Id="rId35" Type="http://schemas.openxmlformats.org/officeDocument/2006/relationships/hyperlink" Target="https://podminky.urs.cz/item/CS_URS_2023_01/786613110" TargetMode="External" /><Relationship Id="rId36" Type="http://schemas.openxmlformats.org/officeDocument/2006/relationships/hyperlink" Target="https://podminky.urs.cz/item/CS_URS_2023_01/HZS1301" TargetMode="External" /><Relationship Id="rId3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23/03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Jazyková učebna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6. 2. 2023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Dačice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>Ing. arch. Pavel Kučera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'23 - Stavební práce'!J30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'23 - Stavební práce'!P130</f>
        <v>0</v>
      </c>
      <c r="AV95" s="127">
        <f>'23 - Stavební práce'!J33</f>
        <v>0</v>
      </c>
      <c r="AW95" s="127">
        <f>'23 - Stavební práce'!J34</f>
        <v>0</v>
      </c>
      <c r="AX95" s="127">
        <f>'23 - Stavební práce'!J35</f>
        <v>0</v>
      </c>
      <c r="AY95" s="127">
        <f>'23 - Stavební práce'!J36</f>
        <v>0</v>
      </c>
      <c r="AZ95" s="127">
        <f>'23 - Stavební práce'!F33</f>
        <v>0</v>
      </c>
      <c r="BA95" s="127">
        <f>'23 - Stavební práce'!F34</f>
        <v>0</v>
      </c>
      <c r="BB95" s="127">
        <f>'23 - Stavební práce'!F35</f>
        <v>0</v>
      </c>
      <c r="BC95" s="127">
        <f>'23 - Stavební práce'!F36</f>
        <v>0</v>
      </c>
      <c r="BD95" s="129">
        <f>'23 - Stavební práce'!F37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'231 - VON'!J30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88</v>
      </c>
      <c r="AR96" s="125"/>
      <c r="AS96" s="131">
        <v>0</v>
      </c>
      <c r="AT96" s="132">
        <f>ROUND(SUM(AV96:AW96),2)</f>
        <v>0</v>
      </c>
      <c r="AU96" s="133">
        <f>'231 - VON'!P121</f>
        <v>0</v>
      </c>
      <c r="AV96" s="132">
        <f>'231 - VON'!J33</f>
        <v>0</v>
      </c>
      <c r="AW96" s="132">
        <f>'231 - VON'!J34</f>
        <v>0</v>
      </c>
      <c r="AX96" s="132">
        <f>'231 - VON'!J35</f>
        <v>0</v>
      </c>
      <c r="AY96" s="132">
        <f>'231 - VON'!J36</f>
        <v>0</v>
      </c>
      <c r="AZ96" s="132">
        <f>'231 - VON'!F33</f>
        <v>0</v>
      </c>
      <c r="BA96" s="132">
        <f>'231 - VON'!F34</f>
        <v>0</v>
      </c>
      <c r="BB96" s="132">
        <f>'231 - VON'!F35</f>
        <v>0</v>
      </c>
      <c r="BC96" s="132">
        <f>'231 - VON'!F36</f>
        <v>0</v>
      </c>
      <c r="BD96" s="134">
        <f>'231 - VON'!F37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2pF+6Ay4FdaNBmnmDaP+T8utXA8YyoV0tyy16A+Axs8kmXaDtaYKkv2E8rYjzszhGgXhhEUddAK91Y8RbjV+8A==" hashValue="bUnn7uwdvzNcpsyN87sdoIFMi+KYJxum+jkTk/p3VHnIvJfounYr65LACjLQDLU8eEcrUjVFgzq5bbgjNh56Zg==" algorithmName="SHA-512" password="CC4E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23 - Stavební práce'!C2" display="/"/>
    <hyperlink ref="A96" location="'231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hidden="1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Jazyková učebna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92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6. 2. 2023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00246476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>Město Dačice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>Ing. arch. Pavel Kučera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ROUND(J130,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ROUND((SUM(BE130:BE410)),  2)</f>
        <v>0</v>
      </c>
      <c r="G33" s="37"/>
      <c r="H33" s="37"/>
      <c r="I33" s="154">
        <v>0.20999999999999999</v>
      </c>
      <c r="J33" s="153">
        <f>ROUND(((SUM(BE130:BE410))*I33),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42</v>
      </c>
      <c r="F34" s="153">
        <f>ROUND((SUM(BF130:BF410)),  2)</f>
        <v>0</v>
      </c>
      <c r="G34" s="37"/>
      <c r="H34" s="37"/>
      <c r="I34" s="154">
        <v>0.14999999999999999</v>
      </c>
      <c r="J34" s="153">
        <f>ROUND(((SUM(BF130:BF410))*I34),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ROUND((SUM(BG130:BG410)),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ROUND((SUM(BH130:BH410)),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ROUND((SUM(BI130:BI410)),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Jazyková učebna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23 - Stavební práce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6. 2. 2023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Dačice</v>
      </c>
      <c r="G91" s="39"/>
      <c r="H91" s="39"/>
      <c r="I91" s="31" t="s">
        <v>31</v>
      </c>
      <c r="J91" s="35" t="str">
        <f>E21</f>
        <v>Ing. arch. Pavel Kučera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J130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98</v>
      </c>
      <c r="E97" s="181"/>
      <c r="F97" s="181"/>
      <c r="G97" s="181"/>
      <c r="H97" s="181"/>
      <c r="I97" s="181"/>
      <c r="J97" s="182">
        <f>J131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99</v>
      </c>
      <c r="E98" s="187"/>
      <c r="F98" s="187"/>
      <c r="G98" s="187"/>
      <c r="H98" s="187"/>
      <c r="I98" s="187"/>
      <c r="J98" s="188">
        <f>J132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100</v>
      </c>
      <c r="E99" s="187"/>
      <c r="F99" s="187"/>
      <c r="G99" s="187"/>
      <c r="H99" s="187"/>
      <c r="I99" s="187"/>
      <c r="J99" s="188">
        <f>J176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101</v>
      </c>
      <c r="E100" s="187"/>
      <c r="F100" s="187"/>
      <c r="G100" s="187"/>
      <c r="H100" s="187"/>
      <c r="I100" s="187"/>
      <c r="J100" s="188">
        <f>J199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102</v>
      </c>
      <c r="E101" s="187"/>
      <c r="F101" s="187"/>
      <c r="G101" s="187"/>
      <c r="H101" s="187"/>
      <c r="I101" s="187"/>
      <c r="J101" s="188">
        <f>J217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103</v>
      </c>
      <c r="E102" s="181"/>
      <c r="F102" s="181"/>
      <c r="G102" s="181"/>
      <c r="H102" s="181"/>
      <c r="I102" s="181"/>
      <c r="J102" s="182">
        <f>J221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4"/>
      <c r="C103" s="185"/>
      <c r="D103" s="186" t="s">
        <v>104</v>
      </c>
      <c r="E103" s="187"/>
      <c r="F103" s="187"/>
      <c r="G103" s="187"/>
      <c r="H103" s="187"/>
      <c r="I103" s="187"/>
      <c r="J103" s="188">
        <f>J222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105</v>
      </c>
      <c r="E104" s="187"/>
      <c r="F104" s="187"/>
      <c r="G104" s="187"/>
      <c r="H104" s="187"/>
      <c r="I104" s="187"/>
      <c r="J104" s="188">
        <f>J302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106</v>
      </c>
      <c r="E105" s="187"/>
      <c r="F105" s="187"/>
      <c r="G105" s="187"/>
      <c r="H105" s="187"/>
      <c r="I105" s="187"/>
      <c r="J105" s="188">
        <f>J323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107</v>
      </c>
      <c r="E106" s="187"/>
      <c r="F106" s="187"/>
      <c r="G106" s="187"/>
      <c r="H106" s="187"/>
      <c r="I106" s="187"/>
      <c r="J106" s="188">
        <f>J354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108</v>
      </c>
      <c r="E107" s="187"/>
      <c r="F107" s="187"/>
      <c r="G107" s="187"/>
      <c r="H107" s="187"/>
      <c r="I107" s="187"/>
      <c r="J107" s="188">
        <f>J366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109</v>
      </c>
      <c r="E108" s="187"/>
      <c r="F108" s="187"/>
      <c r="G108" s="187"/>
      <c r="H108" s="187"/>
      <c r="I108" s="187"/>
      <c r="J108" s="188">
        <f>J381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110</v>
      </c>
      <c r="E109" s="187"/>
      <c r="F109" s="187"/>
      <c r="G109" s="187"/>
      <c r="H109" s="187"/>
      <c r="I109" s="187"/>
      <c r="J109" s="188">
        <f>J391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8"/>
      <c r="C110" s="179"/>
      <c r="D110" s="180" t="s">
        <v>111</v>
      </c>
      <c r="E110" s="181"/>
      <c r="F110" s="181"/>
      <c r="G110" s="181"/>
      <c r="H110" s="181"/>
      <c r="I110" s="181"/>
      <c r="J110" s="182">
        <f>J406</f>
        <v>0</v>
      </c>
      <c r="K110" s="179"/>
      <c r="L110" s="18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112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173" t="str">
        <f>E7</f>
        <v>Jazyková učebna</v>
      </c>
      <c r="F120" s="31"/>
      <c r="G120" s="31"/>
      <c r="H120" s="31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91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E9</f>
        <v>23 - Stavební práce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F12</f>
        <v xml:space="preserve"> </v>
      </c>
      <c r="G124" s="39"/>
      <c r="H124" s="39"/>
      <c r="I124" s="31" t="s">
        <v>22</v>
      </c>
      <c r="J124" s="78" t="str">
        <f>IF(J12="","",J12)</f>
        <v>6. 2. 2023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5.65" customHeight="1">
      <c r="A126" s="37"/>
      <c r="B126" s="38"/>
      <c r="C126" s="31" t="s">
        <v>24</v>
      </c>
      <c r="D126" s="39"/>
      <c r="E126" s="39"/>
      <c r="F126" s="26" t="str">
        <f>E15</f>
        <v>Město Dačice</v>
      </c>
      <c r="G126" s="39"/>
      <c r="H126" s="39"/>
      <c r="I126" s="31" t="s">
        <v>31</v>
      </c>
      <c r="J126" s="35" t="str">
        <f>E21</f>
        <v>Ing. arch. Pavel Kučera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29</v>
      </c>
      <c r="D127" s="39"/>
      <c r="E127" s="39"/>
      <c r="F127" s="26" t="str">
        <f>IF(E18="","",E18)</f>
        <v>Vyplň údaj</v>
      </c>
      <c r="G127" s="39"/>
      <c r="H127" s="39"/>
      <c r="I127" s="31" t="s">
        <v>34</v>
      </c>
      <c r="J127" s="35" t="str">
        <f>E24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90"/>
      <c r="B129" s="191"/>
      <c r="C129" s="192" t="s">
        <v>113</v>
      </c>
      <c r="D129" s="193" t="s">
        <v>61</v>
      </c>
      <c r="E129" s="193" t="s">
        <v>57</v>
      </c>
      <c r="F129" s="193" t="s">
        <v>58</v>
      </c>
      <c r="G129" s="193" t="s">
        <v>114</v>
      </c>
      <c r="H129" s="193" t="s">
        <v>115</v>
      </c>
      <c r="I129" s="193" t="s">
        <v>116</v>
      </c>
      <c r="J129" s="194" t="s">
        <v>95</v>
      </c>
      <c r="K129" s="195" t="s">
        <v>117</v>
      </c>
      <c r="L129" s="196"/>
      <c r="M129" s="99" t="s">
        <v>1</v>
      </c>
      <c r="N129" s="100" t="s">
        <v>40</v>
      </c>
      <c r="O129" s="100" t="s">
        <v>118</v>
      </c>
      <c r="P129" s="100" t="s">
        <v>119</v>
      </c>
      <c r="Q129" s="100" t="s">
        <v>120</v>
      </c>
      <c r="R129" s="100" t="s">
        <v>121</v>
      </c>
      <c r="S129" s="100" t="s">
        <v>122</v>
      </c>
      <c r="T129" s="101" t="s">
        <v>123</v>
      </c>
      <c r="U129" s="190"/>
      <c r="V129" s="190"/>
      <c r="W129" s="190"/>
      <c r="X129" s="190"/>
      <c r="Y129" s="190"/>
      <c r="Z129" s="190"/>
      <c r="AA129" s="190"/>
      <c r="AB129" s="190"/>
      <c r="AC129" s="190"/>
      <c r="AD129" s="190"/>
      <c r="AE129" s="190"/>
    </row>
    <row r="130" s="2" customFormat="1" ht="22.8" customHeight="1">
      <c r="A130" s="37"/>
      <c r="B130" s="38"/>
      <c r="C130" s="106" t="s">
        <v>124</v>
      </c>
      <c r="D130" s="39"/>
      <c r="E130" s="39"/>
      <c r="F130" s="39"/>
      <c r="G130" s="39"/>
      <c r="H130" s="39"/>
      <c r="I130" s="39"/>
      <c r="J130" s="197">
        <f>BK130</f>
        <v>0</v>
      </c>
      <c r="K130" s="39"/>
      <c r="L130" s="43"/>
      <c r="M130" s="102"/>
      <c r="N130" s="198"/>
      <c r="O130" s="103"/>
      <c r="P130" s="199">
        <f>P131+P221+P406</f>
        <v>0</v>
      </c>
      <c r="Q130" s="103"/>
      <c r="R130" s="199">
        <f>R131+R221+R406</f>
        <v>6.131211198199999</v>
      </c>
      <c r="S130" s="103"/>
      <c r="T130" s="200">
        <f>T131+T221+T406</f>
        <v>3.2538386000000004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75</v>
      </c>
      <c r="AU130" s="16" t="s">
        <v>97</v>
      </c>
      <c r="BK130" s="201">
        <f>BK131+BK221+BK406</f>
        <v>0</v>
      </c>
    </row>
    <row r="131" s="12" customFormat="1" ht="25.92" customHeight="1">
      <c r="A131" s="12"/>
      <c r="B131" s="202"/>
      <c r="C131" s="203"/>
      <c r="D131" s="204" t="s">
        <v>75</v>
      </c>
      <c r="E131" s="205" t="s">
        <v>125</v>
      </c>
      <c r="F131" s="205" t="s">
        <v>126</v>
      </c>
      <c r="G131" s="203"/>
      <c r="H131" s="203"/>
      <c r="I131" s="206"/>
      <c r="J131" s="207">
        <f>BK131</f>
        <v>0</v>
      </c>
      <c r="K131" s="203"/>
      <c r="L131" s="208"/>
      <c r="M131" s="209"/>
      <c r="N131" s="210"/>
      <c r="O131" s="210"/>
      <c r="P131" s="211">
        <f>P132+P176+P199+P217</f>
        <v>0</v>
      </c>
      <c r="Q131" s="210"/>
      <c r="R131" s="211">
        <f>R132+R176+R199+R217</f>
        <v>4.3832449199999992</v>
      </c>
      <c r="S131" s="210"/>
      <c r="T131" s="212">
        <f>T132+T176+T199+T217</f>
        <v>3.1927500000000002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84</v>
      </c>
      <c r="AT131" s="214" t="s">
        <v>75</v>
      </c>
      <c r="AU131" s="214" t="s">
        <v>76</v>
      </c>
      <c r="AY131" s="213" t="s">
        <v>127</v>
      </c>
      <c r="BK131" s="215">
        <f>BK132+BK176+BK199+BK217</f>
        <v>0</v>
      </c>
    </row>
    <row r="132" s="12" customFormat="1" ht="22.8" customHeight="1">
      <c r="A132" s="12"/>
      <c r="B132" s="202"/>
      <c r="C132" s="203"/>
      <c r="D132" s="204" t="s">
        <v>75</v>
      </c>
      <c r="E132" s="216" t="s">
        <v>128</v>
      </c>
      <c r="F132" s="216" t="s">
        <v>129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SUM(P133:P175)</f>
        <v>0</v>
      </c>
      <c r="Q132" s="210"/>
      <c r="R132" s="211">
        <f>SUM(R133:R175)</f>
        <v>4.382229839999999</v>
      </c>
      <c r="S132" s="210"/>
      <c r="T132" s="212">
        <f>SUM(T133:T175)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84</v>
      </c>
      <c r="AT132" s="214" t="s">
        <v>75</v>
      </c>
      <c r="AU132" s="214" t="s">
        <v>84</v>
      </c>
      <c r="AY132" s="213" t="s">
        <v>127</v>
      </c>
      <c r="BK132" s="215">
        <f>SUM(BK133:BK175)</f>
        <v>0</v>
      </c>
    </row>
    <row r="133" s="2" customFormat="1" ht="24.15" customHeight="1">
      <c r="A133" s="37"/>
      <c r="B133" s="38"/>
      <c r="C133" s="218" t="s">
        <v>84</v>
      </c>
      <c r="D133" s="218" t="s">
        <v>130</v>
      </c>
      <c r="E133" s="219" t="s">
        <v>131</v>
      </c>
      <c r="F133" s="220" t="s">
        <v>132</v>
      </c>
      <c r="G133" s="221" t="s">
        <v>133</v>
      </c>
      <c r="H133" s="222">
        <v>101.508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41</v>
      </c>
      <c r="O133" s="90"/>
      <c r="P133" s="228">
        <f>O133*H133</f>
        <v>0</v>
      </c>
      <c r="Q133" s="228">
        <v>0.00025999999999999998</v>
      </c>
      <c r="R133" s="228">
        <f>Q133*H133</f>
        <v>0.026392079999999995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134</v>
      </c>
      <c r="AT133" s="230" t="s">
        <v>130</v>
      </c>
      <c r="AU133" s="230" t="s">
        <v>86</v>
      </c>
      <c r="AY133" s="16" t="s">
        <v>127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84</v>
      </c>
      <c r="BK133" s="231">
        <f>ROUND(I133*H133,2)</f>
        <v>0</v>
      </c>
      <c r="BL133" s="16" t="s">
        <v>134</v>
      </c>
      <c r="BM133" s="230" t="s">
        <v>135</v>
      </c>
    </row>
    <row r="134" s="2" customFormat="1">
      <c r="A134" s="37"/>
      <c r="B134" s="38"/>
      <c r="C134" s="39"/>
      <c r="D134" s="232" t="s">
        <v>136</v>
      </c>
      <c r="E134" s="39"/>
      <c r="F134" s="233" t="s">
        <v>137</v>
      </c>
      <c r="G134" s="39"/>
      <c r="H134" s="39"/>
      <c r="I134" s="234"/>
      <c r="J134" s="39"/>
      <c r="K134" s="39"/>
      <c r="L134" s="43"/>
      <c r="M134" s="235"/>
      <c r="N134" s="23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136</v>
      </c>
      <c r="AU134" s="16" t="s">
        <v>86</v>
      </c>
    </row>
    <row r="135" s="2" customFormat="1">
      <c r="A135" s="37"/>
      <c r="B135" s="38"/>
      <c r="C135" s="39"/>
      <c r="D135" s="237" t="s">
        <v>138</v>
      </c>
      <c r="E135" s="39"/>
      <c r="F135" s="238" t="s">
        <v>139</v>
      </c>
      <c r="G135" s="39"/>
      <c r="H135" s="39"/>
      <c r="I135" s="234"/>
      <c r="J135" s="39"/>
      <c r="K135" s="39"/>
      <c r="L135" s="43"/>
      <c r="M135" s="235"/>
      <c r="N135" s="236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138</v>
      </c>
      <c r="AU135" s="16" t="s">
        <v>86</v>
      </c>
    </row>
    <row r="136" s="13" customFormat="1">
      <c r="A136" s="13"/>
      <c r="B136" s="239"/>
      <c r="C136" s="240"/>
      <c r="D136" s="232" t="s">
        <v>140</v>
      </c>
      <c r="E136" s="241" t="s">
        <v>1</v>
      </c>
      <c r="F136" s="242" t="s">
        <v>141</v>
      </c>
      <c r="G136" s="240"/>
      <c r="H136" s="243">
        <v>101.508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140</v>
      </c>
      <c r="AU136" s="249" t="s">
        <v>86</v>
      </c>
      <c r="AV136" s="13" t="s">
        <v>86</v>
      </c>
      <c r="AW136" s="13" t="s">
        <v>33</v>
      </c>
      <c r="AX136" s="13" t="s">
        <v>84</v>
      </c>
      <c r="AY136" s="249" t="s">
        <v>127</v>
      </c>
    </row>
    <row r="137" s="2" customFormat="1" ht="21.75" customHeight="1">
      <c r="A137" s="37"/>
      <c r="B137" s="38"/>
      <c r="C137" s="218" t="s">
        <v>86</v>
      </c>
      <c r="D137" s="218" t="s">
        <v>130</v>
      </c>
      <c r="E137" s="219" t="s">
        <v>142</v>
      </c>
      <c r="F137" s="220" t="s">
        <v>143</v>
      </c>
      <c r="G137" s="221" t="s">
        <v>133</v>
      </c>
      <c r="H137" s="222">
        <v>2.2000000000000002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41</v>
      </c>
      <c r="O137" s="90"/>
      <c r="P137" s="228">
        <f>O137*H137</f>
        <v>0</v>
      </c>
      <c r="Q137" s="228">
        <v>0.056000000000000001</v>
      </c>
      <c r="R137" s="228">
        <f>Q137*H137</f>
        <v>0.12320000000000002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134</v>
      </c>
      <c r="AT137" s="230" t="s">
        <v>130</v>
      </c>
      <c r="AU137" s="230" t="s">
        <v>86</v>
      </c>
      <c r="AY137" s="16" t="s">
        <v>127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84</v>
      </c>
      <c r="BK137" s="231">
        <f>ROUND(I137*H137,2)</f>
        <v>0</v>
      </c>
      <c r="BL137" s="16" t="s">
        <v>134</v>
      </c>
      <c r="BM137" s="230" t="s">
        <v>144</v>
      </c>
    </row>
    <row r="138" s="2" customFormat="1">
      <c r="A138" s="37"/>
      <c r="B138" s="38"/>
      <c r="C138" s="39"/>
      <c r="D138" s="232" t="s">
        <v>136</v>
      </c>
      <c r="E138" s="39"/>
      <c r="F138" s="233" t="s">
        <v>145</v>
      </c>
      <c r="G138" s="39"/>
      <c r="H138" s="39"/>
      <c r="I138" s="234"/>
      <c r="J138" s="39"/>
      <c r="K138" s="39"/>
      <c r="L138" s="43"/>
      <c r="M138" s="235"/>
      <c r="N138" s="236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136</v>
      </c>
      <c r="AU138" s="16" t="s">
        <v>86</v>
      </c>
    </row>
    <row r="139" s="2" customFormat="1">
      <c r="A139" s="37"/>
      <c r="B139" s="38"/>
      <c r="C139" s="39"/>
      <c r="D139" s="237" t="s">
        <v>138</v>
      </c>
      <c r="E139" s="39"/>
      <c r="F139" s="238" t="s">
        <v>146</v>
      </c>
      <c r="G139" s="39"/>
      <c r="H139" s="39"/>
      <c r="I139" s="234"/>
      <c r="J139" s="39"/>
      <c r="K139" s="39"/>
      <c r="L139" s="43"/>
      <c r="M139" s="235"/>
      <c r="N139" s="236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138</v>
      </c>
      <c r="AU139" s="16" t="s">
        <v>86</v>
      </c>
    </row>
    <row r="140" s="13" customFormat="1">
      <c r="A140" s="13"/>
      <c r="B140" s="239"/>
      <c r="C140" s="240"/>
      <c r="D140" s="232" t="s">
        <v>140</v>
      </c>
      <c r="E140" s="241" t="s">
        <v>1</v>
      </c>
      <c r="F140" s="242" t="s">
        <v>147</v>
      </c>
      <c r="G140" s="240"/>
      <c r="H140" s="243">
        <v>2.2000000000000002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140</v>
      </c>
      <c r="AU140" s="249" t="s">
        <v>86</v>
      </c>
      <c r="AV140" s="13" t="s">
        <v>86</v>
      </c>
      <c r="AW140" s="13" t="s">
        <v>33</v>
      </c>
      <c r="AX140" s="13" t="s">
        <v>84</v>
      </c>
      <c r="AY140" s="249" t="s">
        <v>127</v>
      </c>
    </row>
    <row r="141" s="2" customFormat="1" ht="24.15" customHeight="1">
      <c r="A141" s="37"/>
      <c r="B141" s="38"/>
      <c r="C141" s="218" t="s">
        <v>148</v>
      </c>
      <c r="D141" s="218" t="s">
        <v>130</v>
      </c>
      <c r="E141" s="219" t="s">
        <v>149</v>
      </c>
      <c r="F141" s="220" t="s">
        <v>150</v>
      </c>
      <c r="G141" s="221" t="s">
        <v>133</v>
      </c>
      <c r="H141" s="222">
        <v>101.508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41</v>
      </c>
      <c r="O141" s="90"/>
      <c r="P141" s="228">
        <f>O141*H141</f>
        <v>0</v>
      </c>
      <c r="Q141" s="228">
        <v>0.0040000000000000001</v>
      </c>
      <c r="R141" s="228">
        <f>Q141*H141</f>
        <v>0.406032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134</v>
      </c>
      <c r="AT141" s="230" t="s">
        <v>130</v>
      </c>
      <c r="AU141" s="230" t="s">
        <v>86</v>
      </c>
      <c r="AY141" s="16" t="s">
        <v>127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84</v>
      </c>
      <c r="BK141" s="231">
        <f>ROUND(I141*H141,2)</f>
        <v>0</v>
      </c>
      <c r="BL141" s="16" t="s">
        <v>134</v>
      </c>
      <c r="BM141" s="230" t="s">
        <v>151</v>
      </c>
    </row>
    <row r="142" s="2" customFormat="1">
      <c r="A142" s="37"/>
      <c r="B142" s="38"/>
      <c r="C142" s="39"/>
      <c r="D142" s="232" t="s">
        <v>136</v>
      </c>
      <c r="E142" s="39"/>
      <c r="F142" s="233" t="s">
        <v>152</v>
      </c>
      <c r="G142" s="39"/>
      <c r="H142" s="39"/>
      <c r="I142" s="234"/>
      <c r="J142" s="39"/>
      <c r="K142" s="39"/>
      <c r="L142" s="43"/>
      <c r="M142" s="235"/>
      <c r="N142" s="236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136</v>
      </c>
      <c r="AU142" s="16" t="s">
        <v>86</v>
      </c>
    </row>
    <row r="143" s="2" customFormat="1">
      <c r="A143" s="37"/>
      <c r="B143" s="38"/>
      <c r="C143" s="39"/>
      <c r="D143" s="237" t="s">
        <v>138</v>
      </c>
      <c r="E143" s="39"/>
      <c r="F143" s="238" t="s">
        <v>153</v>
      </c>
      <c r="G143" s="39"/>
      <c r="H143" s="39"/>
      <c r="I143" s="234"/>
      <c r="J143" s="39"/>
      <c r="K143" s="39"/>
      <c r="L143" s="43"/>
      <c r="M143" s="235"/>
      <c r="N143" s="236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138</v>
      </c>
      <c r="AU143" s="16" t="s">
        <v>86</v>
      </c>
    </row>
    <row r="144" s="13" customFormat="1">
      <c r="A144" s="13"/>
      <c r="B144" s="239"/>
      <c r="C144" s="240"/>
      <c r="D144" s="232" t="s">
        <v>140</v>
      </c>
      <c r="E144" s="241" t="s">
        <v>1</v>
      </c>
      <c r="F144" s="242" t="s">
        <v>141</v>
      </c>
      <c r="G144" s="240"/>
      <c r="H144" s="243">
        <v>101.508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140</v>
      </c>
      <c r="AU144" s="249" t="s">
        <v>86</v>
      </c>
      <c r="AV144" s="13" t="s">
        <v>86</v>
      </c>
      <c r="AW144" s="13" t="s">
        <v>33</v>
      </c>
      <c r="AX144" s="13" t="s">
        <v>84</v>
      </c>
      <c r="AY144" s="249" t="s">
        <v>127</v>
      </c>
    </row>
    <row r="145" s="2" customFormat="1" ht="24.15" customHeight="1">
      <c r="A145" s="37"/>
      <c r="B145" s="38"/>
      <c r="C145" s="218" t="s">
        <v>134</v>
      </c>
      <c r="D145" s="218" t="s">
        <v>130</v>
      </c>
      <c r="E145" s="219" t="s">
        <v>154</v>
      </c>
      <c r="F145" s="220" t="s">
        <v>155</v>
      </c>
      <c r="G145" s="221" t="s">
        <v>156</v>
      </c>
      <c r="H145" s="222">
        <v>5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41</v>
      </c>
      <c r="O145" s="90"/>
      <c r="P145" s="228">
        <f>O145*H145</f>
        <v>0</v>
      </c>
      <c r="Q145" s="228">
        <v>0.0035999999999999999</v>
      </c>
      <c r="R145" s="228">
        <f>Q145*H145</f>
        <v>0.017999999999999999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134</v>
      </c>
      <c r="AT145" s="230" t="s">
        <v>130</v>
      </c>
      <c r="AU145" s="230" t="s">
        <v>86</v>
      </c>
      <c r="AY145" s="16" t="s">
        <v>127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84</v>
      </c>
      <c r="BK145" s="231">
        <f>ROUND(I145*H145,2)</f>
        <v>0</v>
      </c>
      <c r="BL145" s="16" t="s">
        <v>134</v>
      </c>
      <c r="BM145" s="230" t="s">
        <v>157</v>
      </c>
    </row>
    <row r="146" s="2" customFormat="1">
      <c r="A146" s="37"/>
      <c r="B146" s="38"/>
      <c r="C146" s="39"/>
      <c r="D146" s="232" t="s">
        <v>136</v>
      </c>
      <c r="E146" s="39"/>
      <c r="F146" s="233" t="s">
        <v>158</v>
      </c>
      <c r="G146" s="39"/>
      <c r="H146" s="39"/>
      <c r="I146" s="234"/>
      <c r="J146" s="39"/>
      <c r="K146" s="39"/>
      <c r="L146" s="43"/>
      <c r="M146" s="235"/>
      <c r="N146" s="236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136</v>
      </c>
      <c r="AU146" s="16" t="s">
        <v>86</v>
      </c>
    </row>
    <row r="147" s="2" customFormat="1" ht="24.15" customHeight="1">
      <c r="A147" s="37"/>
      <c r="B147" s="38"/>
      <c r="C147" s="218" t="s">
        <v>159</v>
      </c>
      <c r="D147" s="218" t="s">
        <v>130</v>
      </c>
      <c r="E147" s="219" t="s">
        <v>160</v>
      </c>
      <c r="F147" s="220" t="s">
        <v>161</v>
      </c>
      <c r="G147" s="221" t="s">
        <v>133</v>
      </c>
      <c r="H147" s="222">
        <v>167.458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41</v>
      </c>
      <c r="O147" s="90"/>
      <c r="P147" s="228">
        <f>O147*H147</f>
        <v>0</v>
      </c>
      <c r="Q147" s="228">
        <v>0.00025999999999999998</v>
      </c>
      <c r="R147" s="228">
        <f>Q147*H147</f>
        <v>0.043539079999999994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134</v>
      </c>
      <c r="AT147" s="230" t="s">
        <v>130</v>
      </c>
      <c r="AU147" s="230" t="s">
        <v>86</v>
      </c>
      <c r="AY147" s="16" t="s">
        <v>127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84</v>
      </c>
      <c r="BK147" s="231">
        <f>ROUND(I147*H147,2)</f>
        <v>0</v>
      </c>
      <c r="BL147" s="16" t="s">
        <v>134</v>
      </c>
      <c r="BM147" s="230" t="s">
        <v>162</v>
      </c>
    </row>
    <row r="148" s="2" customFormat="1">
      <c r="A148" s="37"/>
      <c r="B148" s="38"/>
      <c r="C148" s="39"/>
      <c r="D148" s="232" t="s">
        <v>136</v>
      </c>
      <c r="E148" s="39"/>
      <c r="F148" s="233" t="s">
        <v>163</v>
      </c>
      <c r="G148" s="39"/>
      <c r="H148" s="39"/>
      <c r="I148" s="234"/>
      <c r="J148" s="39"/>
      <c r="K148" s="39"/>
      <c r="L148" s="43"/>
      <c r="M148" s="235"/>
      <c r="N148" s="236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136</v>
      </c>
      <c r="AU148" s="16" t="s">
        <v>86</v>
      </c>
    </row>
    <row r="149" s="2" customFormat="1">
      <c r="A149" s="37"/>
      <c r="B149" s="38"/>
      <c r="C149" s="39"/>
      <c r="D149" s="237" t="s">
        <v>138</v>
      </c>
      <c r="E149" s="39"/>
      <c r="F149" s="238" t="s">
        <v>164</v>
      </c>
      <c r="G149" s="39"/>
      <c r="H149" s="39"/>
      <c r="I149" s="234"/>
      <c r="J149" s="39"/>
      <c r="K149" s="39"/>
      <c r="L149" s="43"/>
      <c r="M149" s="235"/>
      <c r="N149" s="236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138</v>
      </c>
      <c r="AU149" s="16" t="s">
        <v>86</v>
      </c>
    </row>
    <row r="150" s="13" customFormat="1">
      <c r="A150" s="13"/>
      <c r="B150" s="239"/>
      <c r="C150" s="240"/>
      <c r="D150" s="232" t="s">
        <v>140</v>
      </c>
      <c r="E150" s="241" t="s">
        <v>1</v>
      </c>
      <c r="F150" s="242" t="s">
        <v>165</v>
      </c>
      <c r="G150" s="240"/>
      <c r="H150" s="243">
        <v>89.629999999999995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140</v>
      </c>
      <c r="AU150" s="249" t="s">
        <v>86</v>
      </c>
      <c r="AV150" s="13" t="s">
        <v>86</v>
      </c>
      <c r="AW150" s="13" t="s">
        <v>33</v>
      </c>
      <c r="AX150" s="13" t="s">
        <v>76</v>
      </c>
      <c r="AY150" s="249" t="s">
        <v>127</v>
      </c>
    </row>
    <row r="151" s="13" customFormat="1">
      <c r="A151" s="13"/>
      <c r="B151" s="239"/>
      <c r="C151" s="240"/>
      <c r="D151" s="232" t="s">
        <v>140</v>
      </c>
      <c r="E151" s="241" t="s">
        <v>1</v>
      </c>
      <c r="F151" s="242" t="s">
        <v>166</v>
      </c>
      <c r="G151" s="240"/>
      <c r="H151" s="243">
        <v>77.828000000000003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140</v>
      </c>
      <c r="AU151" s="249" t="s">
        <v>86</v>
      </c>
      <c r="AV151" s="13" t="s">
        <v>86</v>
      </c>
      <c r="AW151" s="13" t="s">
        <v>33</v>
      </c>
      <c r="AX151" s="13" t="s">
        <v>76</v>
      </c>
      <c r="AY151" s="249" t="s">
        <v>127</v>
      </c>
    </row>
    <row r="152" s="14" customFormat="1">
      <c r="A152" s="14"/>
      <c r="B152" s="250"/>
      <c r="C152" s="251"/>
      <c r="D152" s="232" t="s">
        <v>140</v>
      </c>
      <c r="E152" s="252" t="s">
        <v>1</v>
      </c>
      <c r="F152" s="253" t="s">
        <v>167</v>
      </c>
      <c r="G152" s="251"/>
      <c r="H152" s="254">
        <v>167.458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0" t="s">
        <v>140</v>
      </c>
      <c r="AU152" s="260" t="s">
        <v>86</v>
      </c>
      <c r="AV152" s="14" t="s">
        <v>134</v>
      </c>
      <c r="AW152" s="14" t="s">
        <v>33</v>
      </c>
      <c r="AX152" s="14" t="s">
        <v>84</v>
      </c>
      <c r="AY152" s="260" t="s">
        <v>127</v>
      </c>
    </row>
    <row r="153" s="2" customFormat="1" ht="21.75" customHeight="1">
      <c r="A153" s="37"/>
      <c r="B153" s="38"/>
      <c r="C153" s="218" t="s">
        <v>128</v>
      </c>
      <c r="D153" s="218" t="s">
        <v>130</v>
      </c>
      <c r="E153" s="219" t="s">
        <v>168</v>
      </c>
      <c r="F153" s="220" t="s">
        <v>169</v>
      </c>
      <c r="G153" s="221" t="s">
        <v>133</v>
      </c>
      <c r="H153" s="222">
        <v>6.6630000000000003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41</v>
      </c>
      <c r="O153" s="90"/>
      <c r="P153" s="228">
        <f>O153*H153</f>
        <v>0</v>
      </c>
      <c r="Q153" s="228">
        <v>0.056000000000000001</v>
      </c>
      <c r="R153" s="228">
        <f>Q153*H153</f>
        <v>0.37312800000000002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134</v>
      </c>
      <c r="AT153" s="230" t="s">
        <v>130</v>
      </c>
      <c r="AU153" s="230" t="s">
        <v>86</v>
      </c>
      <c r="AY153" s="16" t="s">
        <v>127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84</v>
      </c>
      <c r="BK153" s="231">
        <f>ROUND(I153*H153,2)</f>
        <v>0</v>
      </c>
      <c r="BL153" s="16" t="s">
        <v>134</v>
      </c>
      <c r="BM153" s="230" t="s">
        <v>170</v>
      </c>
    </row>
    <row r="154" s="2" customFormat="1">
      <c r="A154" s="37"/>
      <c r="B154" s="38"/>
      <c r="C154" s="39"/>
      <c r="D154" s="232" t="s">
        <v>136</v>
      </c>
      <c r="E154" s="39"/>
      <c r="F154" s="233" t="s">
        <v>171</v>
      </c>
      <c r="G154" s="39"/>
      <c r="H154" s="39"/>
      <c r="I154" s="234"/>
      <c r="J154" s="39"/>
      <c r="K154" s="39"/>
      <c r="L154" s="43"/>
      <c r="M154" s="235"/>
      <c r="N154" s="236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136</v>
      </c>
      <c r="AU154" s="16" t="s">
        <v>86</v>
      </c>
    </row>
    <row r="155" s="2" customFormat="1">
      <c r="A155" s="37"/>
      <c r="B155" s="38"/>
      <c r="C155" s="39"/>
      <c r="D155" s="237" t="s">
        <v>138</v>
      </c>
      <c r="E155" s="39"/>
      <c r="F155" s="238" t="s">
        <v>172</v>
      </c>
      <c r="G155" s="39"/>
      <c r="H155" s="39"/>
      <c r="I155" s="234"/>
      <c r="J155" s="39"/>
      <c r="K155" s="39"/>
      <c r="L155" s="43"/>
      <c r="M155" s="235"/>
      <c r="N155" s="236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138</v>
      </c>
      <c r="AU155" s="16" t="s">
        <v>86</v>
      </c>
    </row>
    <row r="156" s="13" customFormat="1">
      <c r="A156" s="13"/>
      <c r="B156" s="239"/>
      <c r="C156" s="240"/>
      <c r="D156" s="232" t="s">
        <v>140</v>
      </c>
      <c r="E156" s="241" t="s">
        <v>1</v>
      </c>
      <c r="F156" s="242" t="s">
        <v>173</v>
      </c>
      <c r="G156" s="240"/>
      <c r="H156" s="243">
        <v>3.5299999999999998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140</v>
      </c>
      <c r="AU156" s="249" t="s">
        <v>86</v>
      </c>
      <c r="AV156" s="13" t="s">
        <v>86</v>
      </c>
      <c r="AW156" s="13" t="s">
        <v>33</v>
      </c>
      <c r="AX156" s="13" t="s">
        <v>76</v>
      </c>
      <c r="AY156" s="249" t="s">
        <v>127</v>
      </c>
    </row>
    <row r="157" s="13" customFormat="1">
      <c r="A157" s="13"/>
      <c r="B157" s="239"/>
      <c r="C157" s="240"/>
      <c r="D157" s="232" t="s">
        <v>140</v>
      </c>
      <c r="E157" s="241" t="s">
        <v>1</v>
      </c>
      <c r="F157" s="242" t="s">
        <v>174</v>
      </c>
      <c r="G157" s="240"/>
      <c r="H157" s="243">
        <v>3.133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140</v>
      </c>
      <c r="AU157" s="249" t="s">
        <v>86</v>
      </c>
      <c r="AV157" s="13" t="s">
        <v>86</v>
      </c>
      <c r="AW157" s="13" t="s">
        <v>33</v>
      </c>
      <c r="AX157" s="13" t="s">
        <v>76</v>
      </c>
      <c r="AY157" s="249" t="s">
        <v>127</v>
      </c>
    </row>
    <row r="158" s="14" customFormat="1">
      <c r="A158" s="14"/>
      <c r="B158" s="250"/>
      <c r="C158" s="251"/>
      <c r="D158" s="232" t="s">
        <v>140</v>
      </c>
      <c r="E158" s="252" t="s">
        <v>1</v>
      </c>
      <c r="F158" s="253" t="s">
        <v>167</v>
      </c>
      <c r="G158" s="251"/>
      <c r="H158" s="254">
        <v>6.6630000000000003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140</v>
      </c>
      <c r="AU158" s="260" t="s">
        <v>86</v>
      </c>
      <c r="AV158" s="14" t="s">
        <v>134</v>
      </c>
      <c r="AW158" s="14" t="s">
        <v>33</v>
      </c>
      <c r="AX158" s="14" t="s">
        <v>84</v>
      </c>
      <c r="AY158" s="260" t="s">
        <v>127</v>
      </c>
    </row>
    <row r="159" s="2" customFormat="1" ht="24.15" customHeight="1">
      <c r="A159" s="37"/>
      <c r="B159" s="38"/>
      <c r="C159" s="218" t="s">
        <v>175</v>
      </c>
      <c r="D159" s="218" t="s">
        <v>130</v>
      </c>
      <c r="E159" s="219" t="s">
        <v>176</v>
      </c>
      <c r="F159" s="220" t="s">
        <v>177</v>
      </c>
      <c r="G159" s="221" t="s">
        <v>133</v>
      </c>
      <c r="H159" s="222">
        <v>167.458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41</v>
      </c>
      <c r="O159" s="90"/>
      <c r="P159" s="228">
        <f>O159*H159</f>
        <v>0</v>
      </c>
      <c r="Q159" s="228">
        <v>0.0040000000000000001</v>
      </c>
      <c r="R159" s="228">
        <f>Q159*H159</f>
        <v>0.66983199999999998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134</v>
      </c>
      <c r="AT159" s="230" t="s">
        <v>130</v>
      </c>
      <c r="AU159" s="230" t="s">
        <v>86</v>
      </c>
      <c r="AY159" s="16" t="s">
        <v>127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84</v>
      </c>
      <c r="BK159" s="231">
        <f>ROUND(I159*H159,2)</f>
        <v>0</v>
      </c>
      <c r="BL159" s="16" t="s">
        <v>134</v>
      </c>
      <c r="BM159" s="230" t="s">
        <v>178</v>
      </c>
    </row>
    <row r="160" s="2" customFormat="1">
      <c r="A160" s="37"/>
      <c r="B160" s="38"/>
      <c r="C160" s="39"/>
      <c r="D160" s="232" t="s">
        <v>136</v>
      </c>
      <c r="E160" s="39"/>
      <c r="F160" s="233" t="s">
        <v>179</v>
      </c>
      <c r="G160" s="39"/>
      <c r="H160" s="39"/>
      <c r="I160" s="234"/>
      <c r="J160" s="39"/>
      <c r="K160" s="39"/>
      <c r="L160" s="43"/>
      <c r="M160" s="235"/>
      <c r="N160" s="236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136</v>
      </c>
      <c r="AU160" s="16" t="s">
        <v>86</v>
      </c>
    </row>
    <row r="161" s="2" customFormat="1">
      <c r="A161" s="37"/>
      <c r="B161" s="38"/>
      <c r="C161" s="39"/>
      <c r="D161" s="237" t="s">
        <v>138</v>
      </c>
      <c r="E161" s="39"/>
      <c r="F161" s="238" t="s">
        <v>180</v>
      </c>
      <c r="G161" s="39"/>
      <c r="H161" s="39"/>
      <c r="I161" s="234"/>
      <c r="J161" s="39"/>
      <c r="K161" s="39"/>
      <c r="L161" s="43"/>
      <c r="M161" s="235"/>
      <c r="N161" s="236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138</v>
      </c>
      <c r="AU161" s="16" t="s">
        <v>86</v>
      </c>
    </row>
    <row r="162" s="2" customFormat="1" ht="24.15" customHeight="1">
      <c r="A162" s="37"/>
      <c r="B162" s="38"/>
      <c r="C162" s="218" t="s">
        <v>181</v>
      </c>
      <c r="D162" s="218" t="s">
        <v>130</v>
      </c>
      <c r="E162" s="219" t="s">
        <v>182</v>
      </c>
      <c r="F162" s="220" t="s">
        <v>183</v>
      </c>
      <c r="G162" s="221" t="s">
        <v>156</v>
      </c>
      <c r="H162" s="222">
        <v>10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41</v>
      </c>
      <c r="O162" s="90"/>
      <c r="P162" s="228">
        <f>O162*H162</f>
        <v>0</v>
      </c>
      <c r="Q162" s="228">
        <v>0.0033999999999999998</v>
      </c>
      <c r="R162" s="228">
        <f>Q162*H162</f>
        <v>0.033999999999999996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134</v>
      </c>
      <c r="AT162" s="230" t="s">
        <v>130</v>
      </c>
      <c r="AU162" s="230" t="s">
        <v>86</v>
      </c>
      <c r="AY162" s="16" t="s">
        <v>127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84</v>
      </c>
      <c r="BK162" s="231">
        <f>ROUND(I162*H162,2)</f>
        <v>0</v>
      </c>
      <c r="BL162" s="16" t="s">
        <v>134</v>
      </c>
      <c r="BM162" s="230" t="s">
        <v>184</v>
      </c>
    </row>
    <row r="163" s="2" customFormat="1">
      <c r="A163" s="37"/>
      <c r="B163" s="38"/>
      <c r="C163" s="39"/>
      <c r="D163" s="232" t="s">
        <v>136</v>
      </c>
      <c r="E163" s="39"/>
      <c r="F163" s="233" t="s">
        <v>185</v>
      </c>
      <c r="G163" s="39"/>
      <c r="H163" s="39"/>
      <c r="I163" s="234"/>
      <c r="J163" s="39"/>
      <c r="K163" s="39"/>
      <c r="L163" s="43"/>
      <c r="M163" s="235"/>
      <c r="N163" s="236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136</v>
      </c>
      <c r="AU163" s="16" t="s">
        <v>86</v>
      </c>
    </row>
    <row r="164" s="2" customFormat="1">
      <c r="A164" s="37"/>
      <c r="B164" s="38"/>
      <c r="C164" s="39"/>
      <c r="D164" s="237" t="s">
        <v>138</v>
      </c>
      <c r="E164" s="39"/>
      <c r="F164" s="238" t="s">
        <v>186</v>
      </c>
      <c r="G164" s="39"/>
      <c r="H164" s="39"/>
      <c r="I164" s="234"/>
      <c r="J164" s="39"/>
      <c r="K164" s="39"/>
      <c r="L164" s="43"/>
      <c r="M164" s="235"/>
      <c r="N164" s="236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138</v>
      </c>
      <c r="AU164" s="16" t="s">
        <v>86</v>
      </c>
    </row>
    <row r="165" s="2" customFormat="1" ht="24.15" customHeight="1">
      <c r="A165" s="37"/>
      <c r="B165" s="38"/>
      <c r="C165" s="218" t="s">
        <v>187</v>
      </c>
      <c r="D165" s="218" t="s">
        <v>130</v>
      </c>
      <c r="E165" s="219" t="s">
        <v>188</v>
      </c>
      <c r="F165" s="220" t="s">
        <v>189</v>
      </c>
      <c r="G165" s="221" t="s">
        <v>133</v>
      </c>
      <c r="H165" s="222">
        <v>3.75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41</v>
      </c>
      <c r="O165" s="90"/>
      <c r="P165" s="228">
        <f>O165*H165</f>
        <v>0</v>
      </c>
      <c r="Q165" s="228">
        <v>0.021000000000000001</v>
      </c>
      <c r="R165" s="228">
        <f>Q165*H165</f>
        <v>0.078750000000000001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134</v>
      </c>
      <c r="AT165" s="230" t="s">
        <v>130</v>
      </c>
      <c r="AU165" s="230" t="s">
        <v>86</v>
      </c>
      <c r="AY165" s="16" t="s">
        <v>127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84</v>
      </c>
      <c r="BK165" s="231">
        <f>ROUND(I165*H165,2)</f>
        <v>0</v>
      </c>
      <c r="BL165" s="16" t="s">
        <v>134</v>
      </c>
      <c r="BM165" s="230" t="s">
        <v>190</v>
      </c>
    </row>
    <row r="166" s="2" customFormat="1">
      <c r="A166" s="37"/>
      <c r="B166" s="38"/>
      <c r="C166" s="39"/>
      <c r="D166" s="232" t="s">
        <v>136</v>
      </c>
      <c r="E166" s="39"/>
      <c r="F166" s="233" t="s">
        <v>191</v>
      </c>
      <c r="G166" s="39"/>
      <c r="H166" s="39"/>
      <c r="I166" s="234"/>
      <c r="J166" s="39"/>
      <c r="K166" s="39"/>
      <c r="L166" s="43"/>
      <c r="M166" s="235"/>
      <c r="N166" s="236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136</v>
      </c>
      <c r="AU166" s="16" t="s">
        <v>86</v>
      </c>
    </row>
    <row r="167" s="13" customFormat="1">
      <c r="A167" s="13"/>
      <c r="B167" s="239"/>
      <c r="C167" s="240"/>
      <c r="D167" s="232" t="s">
        <v>140</v>
      </c>
      <c r="E167" s="241" t="s">
        <v>1</v>
      </c>
      <c r="F167" s="242" t="s">
        <v>192</v>
      </c>
      <c r="G167" s="240"/>
      <c r="H167" s="243">
        <v>3.75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140</v>
      </c>
      <c r="AU167" s="249" t="s">
        <v>86</v>
      </c>
      <c r="AV167" s="13" t="s">
        <v>86</v>
      </c>
      <c r="AW167" s="13" t="s">
        <v>33</v>
      </c>
      <c r="AX167" s="13" t="s">
        <v>84</v>
      </c>
      <c r="AY167" s="249" t="s">
        <v>127</v>
      </c>
    </row>
    <row r="168" s="2" customFormat="1" ht="24.15" customHeight="1">
      <c r="A168" s="37"/>
      <c r="B168" s="38"/>
      <c r="C168" s="218" t="s">
        <v>193</v>
      </c>
      <c r="D168" s="218" t="s">
        <v>130</v>
      </c>
      <c r="E168" s="219" t="s">
        <v>194</v>
      </c>
      <c r="F168" s="220" t="s">
        <v>195</v>
      </c>
      <c r="G168" s="221" t="s">
        <v>133</v>
      </c>
      <c r="H168" s="222">
        <v>43.200000000000003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41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134</v>
      </c>
      <c r="AT168" s="230" t="s">
        <v>130</v>
      </c>
      <c r="AU168" s="230" t="s">
        <v>86</v>
      </c>
      <c r="AY168" s="16" t="s">
        <v>127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84</v>
      </c>
      <c r="BK168" s="231">
        <f>ROUND(I168*H168,2)</f>
        <v>0</v>
      </c>
      <c r="BL168" s="16" t="s">
        <v>134</v>
      </c>
      <c r="BM168" s="230" t="s">
        <v>196</v>
      </c>
    </row>
    <row r="169" s="2" customFormat="1">
      <c r="A169" s="37"/>
      <c r="B169" s="38"/>
      <c r="C169" s="39"/>
      <c r="D169" s="232" t="s">
        <v>136</v>
      </c>
      <c r="E169" s="39"/>
      <c r="F169" s="233" t="s">
        <v>197</v>
      </c>
      <c r="G169" s="39"/>
      <c r="H169" s="39"/>
      <c r="I169" s="234"/>
      <c r="J169" s="39"/>
      <c r="K169" s="39"/>
      <c r="L169" s="43"/>
      <c r="M169" s="235"/>
      <c r="N169" s="236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136</v>
      </c>
      <c r="AU169" s="16" t="s">
        <v>86</v>
      </c>
    </row>
    <row r="170" s="2" customFormat="1">
      <c r="A170" s="37"/>
      <c r="B170" s="38"/>
      <c r="C170" s="39"/>
      <c r="D170" s="237" t="s">
        <v>138</v>
      </c>
      <c r="E170" s="39"/>
      <c r="F170" s="238" t="s">
        <v>198</v>
      </c>
      <c r="G170" s="39"/>
      <c r="H170" s="39"/>
      <c r="I170" s="234"/>
      <c r="J170" s="39"/>
      <c r="K170" s="39"/>
      <c r="L170" s="43"/>
      <c r="M170" s="235"/>
      <c r="N170" s="236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138</v>
      </c>
      <c r="AU170" s="16" t="s">
        <v>86</v>
      </c>
    </row>
    <row r="171" s="13" customFormat="1">
      <c r="A171" s="13"/>
      <c r="B171" s="239"/>
      <c r="C171" s="240"/>
      <c r="D171" s="232" t="s">
        <v>140</v>
      </c>
      <c r="E171" s="241" t="s">
        <v>1</v>
      </c>
      <c r="F171" s="242" t="s">
        <v>199</v>
      </c>
      <c r="G171" s="240"/>
      <c r="H171" s="243">
        <v>43.200000000000003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140</v>
      </c>
      <c r="AU171" s="249" t="s">
        <v>86</v>
      </c>
      <c r="AV171" s="13" t="s">
        <v>86</v>
      </c>
      <c r="AW171" s="13" t="s">
        <v>33</v>
      </c>
      <c r="AX171" s="13" t="s">
        <v>84</v>
      </c>
      <c r="AY171" s="249" t="s">
        <v>127</v>
      </c>
    </row>
    <row r="172" s="2" customFormat="1" ht="24.15" customHeight="1">
      <c r="A172" s="37"/>
      <c r="B172" s="38"/>
      <c r="C172" s="218" t="s">
        <v>200</v>
      </c>
      <c r="D172" s="218" t="s">
        <v>130</v>
      </c>
      <c r="E172" s="219" t="s">
        <v>201</v>
      </c>
      <c r="F172" s="220" t="s">
        <v>202</v>
      </c>
      <c r="G172" s="221" t="s">
        <v>203</v>
      </c>
      <c r="H172" s="222">
        <v>1.1339999999999999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41</v>
      </c>
      <c r="O172" s="90"/>
      <c r="P172" s="228">
        <f>O172*H172</f>
        <v>0</v>
      </c>
      <c r="Q172" s="228">
        <v>2.3010199999999998</v>
      </c>
      <c r="R172" s="228">
        <f>Q172*H172</f>
        <v>2.6093566799999994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134</v>
      </c>
      <c r="AT172" s="230" t="s">
        <v>130</v>
      </c>
      <c r="AU172" s="230" t="s">
        <v>86</v>
      </c>
      <c r="AY172" s="16" t="s">
        <v>127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84</v>
      </c>
      <c r="BK172" s="231">
        <f>ROUND(I172*H172,2)</f>
        <v>0</v>
      </c>
      <c r="BL172" s="16" t="s">
        <v>134</v>
      </c>
      <c r="BM172" s="230" t="s">
        <v>204</v>
      </c>
    </row>
    <row r="173" s="2" customFormat="1">
      <c r="A173" s="37"/>
      <c r="B173" s="38"/>
      <c r="C173" s="39"/>
      <c r="D173" s="232" t="s">
        <v>136</v>
      </c>
      <c r="E173" s="39"/>
      <c r="F173" s="233" t="s">
        <v>205</v>
      </c>
      <c r="G173" s="39"/>
      <c r="H173" s="39"/>
      <c r="I173" s="234"/>
      <c r="J173" s="39"/>
      <c r="K173" s="39"/>
      <c r="L173" s="43"/>
      <c r="M173" s="235"/>
      <c r="N173" s="236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136</v>
      </c>
      <c r="AU173" s="16" t="s">
        <v>86</v>
      </c>
    </row>
    <row r="174" s="2" customFormat="1">
      <c r="A174" s="37"/>
      <c r="B174" s="38"/>
      <c r="C174" s="39"/>
      <c r="D174" s="237" t="s">
        <v>138</v>
      </c>
      <c r="E174" s="39"/>
      <c r="F174" s="238" t="s">
        <v>206</v>
      </c>
      <c r="G174" s="39"/>
      <c r="H174" s="39"/>
      <c r="I174" s="234"/>
      <c r="J174" s="39"/>
      <c r="K174" s="39"/>
      <c r="L174" s="43"/>
      <c r="M174" s="235"/>
      <c r="N174" s="236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138</v>
      </c>
      <c r="AU174" s="16" t="s">
        <v>86</v>
      </c>
    </row>
    <row r="175" s="13" customFormat="1">
      <c r="A175" s="13"/>
      <c r="B175" s="239"/>
      <c r="C175" s="240"/>
      <c r="D175" s="232" t="s">
        <v>140</v>
      </c>
      <c r="E175" s="241" t="s">
        <v>1</v>
      </c>
      <c r="F175" s="242" t="s">
        <v>207</v>
      </c>
      <c r="G175" s="240"/>
      <c r="H175" s="243">
        <v>1.1339999999999999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140</v>
      </c>
      <c r="AU175" s="249" t="s">
        <v>86</v>
      </c>
      <c r="AV175" s="13" t="s">
        <v>86</v>
      </c>
      <c r="AW175" s="13" t="s">
        <v>33</v>
      </c>
      <c r="AX175" s="13" t="s">
        <v>84</v>
      </c>
      <c r="AY175" s="249" t="s">
        <v>127</v>
      </c>
    </row>
    <row r="176" s="12" customFormat="1" ht="22.8" customHeight="1">
      <c r="A176" s="12"/>
      <c r="B176" s="202"/>
      <c r="C176" s="203"/>
      <c r="D176" s="204" t="s">
        <v>75</v>
      </c>
      <c r="E176" s="216" t="s">
        <v>187</v>
      </c>
      <c r="F176" s="216" t="s">
        <v>208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SUM(P177:P198)</f>
        <v>0</v>
      </c>
      <c r="Q176" s="210"/>
      <c r="R176" s="211">
        <f>SUM(R177:R198)</f>
        <v>0.00101508</v>
      </c>
      <c r="S176" s="210"/>
      <c r="T176" s="212">
        <f>SUM(T177:T198)</f>
        <v>3.1927500000000002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84</v>
      </c>
      <c r="AT176" s="214" t="s">
        <v>75</v>
      </c>
      <c r="AU176" s="214" t="s">
        <v>84</v>
      </c>
      <c r="AY176" s="213" t="s">
        <v>127</v>
      </c>
      <c r="BK176" s="215">
        <f>SUM(BK177:BK198)</f>
        <v>0</v>
      </c>
    </row>
    <row r="177" s="2" customFormat="1" ht="16.5" customHeight="1">
      <c r="A177" s="37"/>
      <c r="B177" s="38"/>
      <c r="C177" s="218" t="s">
        <v>209</v>
      </c>
      <c r="D177" s="218" t="s">
        <v>130</v>
      </c>
      <c r="E177" s="219" t="s">
        <v>210</v>
      </c>
      <c r="F177" s="220" t="s">
        <v>211</v>
      </c>
      <c r="G177" s="221" t="s">
        <v>133</v>
      </c>
      <c r="H177" s="222">
        <v>101.508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41</v>
      </c>
      <c r="O177" s="90"/>
      <c r="P177" s="228">
        <f>O177*H177</f>
        <v>0</v>
      </c>
      <c r="Q177" s="228">
        <v>1.0000000000000001E-05</v>
      </c>
      <c r="R177" s="228">
        <f>Q177*H177</f>
        <v>0.00101508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134</v>
      </c>
      <c r="AT177" s="230" t="s">
        <v>130</v>
      </c>
      <c r="AU177" s="230" t="s">
        <v>86</v>
      </c>
      <c r="AY177" s="16" t="s">
        <v>127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84</v>
      </c>
      <c r="BK177" s="231">
        <f>ROUND(I177*H177,2)</f>
        <v>0</v>
      </c>
      <c r="BL177" s="16" t="s">
        <v>134</v>
      </c>
      <c r="BM177" s="230" t="s">
        <v>212</v>
      </c>
    </row>
    <row r="178" s="2" customFormat="1">
      <c r="A178" s="37"/>
      <c r="B178" s="38"/>
      <c r="C178" s="39"/>
      <c r="D178" s="232" t="s">
        <v>136</v>
      </c>
      <c r="E178" s="39"/>
      <c r="F178" s="233" t="s">
        <v>213</v>
      </c>
      <c r="G178" s="39"/>
      <c r="H178" s="39"/>
      <c r="I178" s="234"/>
      <c r="J178" s="39"/>
      <c r="K178" s="39"/>
      <c r="L178" s="43"/>
      <c r="M178" s="235"/>
      <c r="N178" s="236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136</v>
      </c>
      <c r="AU178" s="16" t="s">
        <v>86</v>
      </c>
    </row>
    <row r="179" s="2" customFormat="1" ht="24.15" customHeight="1">
      <c r="A179" s="37"/>
      <c r="B179" s="38"/>
      <c r="C179" s="218" t="s">
        <v>214</v>
      </c>
      <c r="D179" s="218" t="s">
        <v>130</v>
      </c>
      <c r="E179" s="219" t="s">
        <v>215</v>
      </c>
      <c r="F179" s="220" t="s">
        <v>216</v>
      </c>
      <c r="G179" s="221" t="s">
        <v>217</v>
      </c>
      <c r="H179" s="222">
        <v>58.600000000000001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41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0.0040000000000000001</v>
      </c>
      <c r="T179" s="229">
        <f>S179*H179</f>
        <v>0.2344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134</v>
      </c>
      <c r="AT179" s="230" t="s">
        <v>130</v>
      </c>
      <c r="AU179" s="230" t="s">
        <v>86</v>
      </c>
      <c r="AY179" s="16" t="s">
        <v>127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84</v>
      </c>
      <c r="BK179" s="231">
        <f>ROUND(I179*H179,2)</f>
        <v>0</v>
      </c>
      <c r="BL179" s="16" t="s">
        <v>134</v>
      </c>
      <c r="BM179" s="230" t="s">
        <v>218</v>
      </c>
    </row>
    <row r="180" s="2" customFormat="1">
      <c r="A180" s="37"/>
      <c r="B180" s="38"/>
      <c r="C180" s="39"/>
      <c r="D180" s="232" t="s">
        <v>136</v>
      </c>
      <c r="E180" s="39"/>
      <c r="F180" s="233" t="s">
        <v>219</v>
      </c>
      <c r="G180" s="39"/>
      <c r="H180" s="39"/>
      <c r="I180" s="234"/>
      <c r="J180" s="39"/>
      <c r="K180" s="39"/>
      <c r="L180" s="43"/>
      <c r="M180" s="235"/>
      <c r="N180" s="236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136</v>
      </c>
      <c r="AU180" s="16" t="s">
        <v>86</v>
      </c>
    </row>
    <row r="181" s="2" customFormat="1">
      <c r="A181" s="37"/>
      <c r="B181" s="38"/>
      <c r="C181" s="39"/>
      <c r="D181" s="237" t="s">
        <v>138</v>
      </c>
      <c r="E181" s="39"/>
      <c r="F181" s="238" t="s">
        <v>220</v>
      </c>
      <c r="G181" s="39"/>
      <c r="H181" s="39"/>
      <c r="I181" s="234"/>
      <c r="J181" s="39"/>
      <c r="K181" s="39"/>
      <c r="L181" s="43"/>
      <c r="M181" s="235"/>
      <c r="N181" s="236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138</v>
      </c>
      <c r="AU181" s="16" t="s">
        <v>86</v>
      </c>
    </row>
    <row r="182" s="13" customFormat="1">
      <c r="A182" s="13"/>
      <c r="B182" s="239"/>
      <c r="C182" s="240"/>
      <c r="D182" s="232" t="s">
        <v>140</v>
      </c>
      <c r="E182" s="241" t="s">
        <v>1</v>
      </c>
      <c r="F182" s="242" t="s">
        <v>221</v>
      </c>
      <c r="G182" s="240"/>
      <c r="H182" s="243">
        <v>31.850000000000001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140</v>
      </c>
      <c r="AU182" s="249" t="s">
        <v>86</v>
      </c>
      <c r="AV182" s="13" t="s">
        <v>86</v>
      </c>
      <c r="AW182" s="13" t="s">
        <v>33</v>
      </c>
      <c r="AX182" s="13" t="s">
        <v>76</v>
      </c>
      <c r="AY182" s="249" t="s">
        <v>127</v>
      </c>
    </row>
    <row r="183" s="13" customFormat="1">
      <c r="A183" s="13"/>
      <c r="B183" s="239"/>
      <c r="C183" s="240"/>
      <c r="D183" s="232" t="s">
        <v>140</v>
      </c>
      <c r="E183" s="241" t="s">
        <v>1</v>
      </c>
      <c r="F183" s="242" t="s">
        <v>222</v>
      </c>
      <c r="G183" s="240"/>
      <c r="H183" s="243">
        <v>26.75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140</v>
      </c>
      <c r="AU183" s="249" t="s">
        <v>86</v>
      </c>
      <c r="AV183" s="13" t="s">
        <v>86</v>
      </c>
      <c r="AW183" s="13" t="s">
        <v>33</v>
      </c>
      <c r="AX183" s="13" t="s">
        <v>76</v>
      </c>
      <c r="AY183" s="249" t="s">
        <v>127</v>
      </c>
    </row>
    <row r="184" s="14" customFormat="1">
      <c r="A184" s="14"/>
      <c r="B184" s="250"/>
      <c r="C184" s="251"/>
      <c r="D184" s="232" t="s">
        <v>140</v>
      </c>
      <c r="E184" s="252" t="s">
        <v>1</v>
      </c>
      <c r="F184" s="253" t="s">
        <v>167</v>
      </c>
      <c r="G184" s="251"/>
      <c r="H184" s="254">
        <v>58.600000000000001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0" t="s">
        <v>140</v>
      </c>
      <c r="AU184" s="260" t="s">
        <v>86</v>
      </c>
      <c r="AV184" s="14" t="s">
        <v>134</v>
      </c>
      <c r="AW184" s="14" t="s">
        <v>33</v>
      </c>
      <c r="AX184" s="14" t="s">
        <v>84</v>
      </c>
      <c r="AY184" s="260" t="s">
        <v>127</v>
      </c>
    </row>
    <row r="185" s="2" customFormat="1" ht="24.15" customHeight="1">
      <c r="A185" s="37"/>
      <c r="B185" s="38"/>
      <c r="C185" s="218" t="s">
        <v>223</v>
      </c>
      <c r="D185" s="218" t="s">
        <v>130</v>
      </c>
      <c r="E185" s="219" t="s">
        <v>224</v>
      </c>
      <c r="F185" s="220" t="s">
        <v>225</v>
      </c>
      <c r="G185" s="221" t="s">
        <v>217</v>
      </c>
      <c r="H185" s="222">
        <v>12.800000000000001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41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0.017999999999999999</v>
      </c>
      <c r="T185" s="229">
        <f>S185*H185</f>
        <v>0.23039999999999999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134</v>
      </c>
      <c r="AT185" s="230" t="s">
        <v>130</v>
      </c>
      <c r="AU185" s="230" t="s">
        <v>86</v>
      </c>
      <c r="AY185" s="16" t="s">
        <v>127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84</v>
      </c>
      <c r="BK185" s="231">
        <f>ROUND(I185*H185,2)</f>
        <v>0</v>
      </c>
      <c r="BL185" s="16" t="s">
        <v>134</v>
      </c>
      <c r="BM185" s="230" t="s">
        <v>226</v>
      </c>
    </row>
    <row r="186" s="2" customFormat="1">
      <c r="A186" s="37"/>
      <c r="B186" s="38"/>
      <c r="C186" s="39"/>
      <c r="D186" s="232" t="s">
        <v>136</v>
      </c>
      <c r="E186" s="39"/>
      <c r="F186" s="233" t="s">
        <v>227</v>
      </c>
      <c r="G186" s="39"/>
      <c r="H186" s="39"/>
      <c r="I186" s="234"/>
      <c r="J186" s="39"/>
      <c r="K186" s="39"/>
      <c r="L186" s="43"/>
      <c r="M186" s="235"/>
      <c r="N186" s="236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136</v>
      </c>
      <c r="AU186" s="16" t="s">
        <v>86</v>
      </c>
    </row>
    <row r="187" s="2" customFormat="1">
      <c r="A187" s="37"/>
      <c r="B187" s="38"/>
      <c r="C187" s="39"/>
      <c r="D187" s="237" t="s">
        <v>138</v>
      </c>
      <c r="E187" s="39"/>
      <c r="F187" s="238" t="s">
        <v>228</v>
      </c>
      <c r="G187" s="39"/>
      <c r="H187" s="39"/>
      <c r="I187" s="234"/>
      <c r="J187" s="39"/>
      <c r="K187" s="39"/>
      <c r="L187" s="43"/>
      <c r="M187" s="235"/>
      <c r="N187" s="236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138</v>
      </c>
      <c r="AU187" s="16" t="s">
        <v>86</v>
      </c>
    </row>
    <row r="188" s="13" customFormat="1">
      <c r="A188" s="13"/>
      <c r="B188" s="239"/>
      <c r="C188" s="240"/>
      <c r="D188" s="232" t="s">
        <v>140</v>
      </c>
      <c r="E188" s="241" t="s">
        <v>1</v>
      </c>
      <c r="F188" s="242" t="s">
        <v>229</v>
      </c>
      <c r="G188" s="240"/>
      <c r="H188" s="243">
        <v>12.800000000000001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140</v>
      </c>
      <c r="AU188" s="249" t="s">
        <v>86</v>
      </c>
      <c r="AV188" s="13" t="s">
        <v>86</v>
      </c>
      <c r="AW188" s="13" t="s">
        <v>33</v>
      </c>
      <c r="AX188" s="13" t="s">
        <v>84</v>
      </c>
      <c r="AY188" s="249" t="s">
        <v>127</v>
      </c>
    </row>
    <row r="189" s="2" customFormat="1" ht="24.15" customHeight="1">
      <c r="A189" s="37"/>
      <c r="B189" s="38"/>
      <c r="C189" s="218" t="s">
        <v>8</v>
      </c>
      <c r="D189" s="218" t="s">
        <v>130</v>
      </c>
      <c r="E189" s="219" t="s">
        <v>230</v>
      </c>
      <c r="F189" s="220" t="s">
        <v>231</v>
      </c>
      <c r="G189" s="221" t="s">
        <v>217</v>
      </c>
      <c r="H189" s="222">
        <v>37.799999999999997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41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0.066000000000000003</v>
      </c>
      <c r="T189" s="229">
        <f>S189*H189</f>
        <v>2.4948000000000001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134</v>
      </c>
      <c r="AT189" s="230" t="s">
        <v>130</v>
      </c>
      <c r="AU189" s="230" t="s">
        <v>86</v>
      </c>
      <c r="AY189" s="16" t="s">
        <v>127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84</v>
      </c>
      <c r="BK189" s="231">
        <f>ROUND(I189*H189,2)</f>
        <v>0</v>
      </c>
      <c r="BL189" s="16" t="s">
        <v>134</v>
      </c>
      <c r="BM189" s="230" t="s">
        <v>232</v>
      </c>
    </row>
    <row r="190" s="2" customFormat="1">
      <c r="A190" s="37"/>
      <c r="B190" s="38"/>
      <c r="C190" s="39"/>
      <c r="D190" s="232" t="s">
        <v>136</v>
      </c>
      <c r="E190" s="39"/>
      <c r="F190" s="233" t="s">
        <v>233</v>
      </c>
      <c r="G190" s="39"/>
      <c r="H190" s="39"/>
      <c r="I190" s="234"/>
      <c r="J190" s="39"/>
      <c r="K190" s="39"/>
      <c r="L190" s="43"/>
      <c r="M190" s="235"/>
      <c r="N190" s="236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136</v>
      </c>
      <c r="AU190" s="16" t="s">
        <v>86</v>
      </c>
    </row>
    <row r="191" s="13" customFormat="1">
      <c r="A191" s="13"/>
      <c r="B191" s="239"/>
      <c r="C191" s="240"/>
      <c r="D191" s="232" t="s">
        <v>140</v>
      </c>
      <c r="E191" s="241" t="s">
        <v>1</v>
      </c>
      <c r="F191" s="242" t="s">
        <v>234</v>
      </c>
      <c r="G191" s="240"/>
      <c r="H191" s="243">
        <v>37.799999999999997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140</v>
      </c>
      <c r="AU191" s="249" t="s">
        <v>86</v>
      </c>
      <c r="AV191" s="13" t="s">
        <v>86</v>
      </c>
      <c r="AW191" s="13" t="s">
        <v>33</v>
      </c>
      <c r="AX191" s="13" t="s">
        <v>84</v>
      </c>
      <c r="AY191" s="249" t="s">
        <v>127</v>
      </c>
    </row>
    <row r="192" s="2" customFormat="1" ht="24.15" customHeight="1">
      <c r="A192" s="37"/>
      <c r="B192" s="38"/>
      <c r="C192" s="218" t="s">
        <v>235</v>
      </c>
      <c r="D192" s="218" t="s">
        <v>130</v>
      </c>
      <c r="E192" s="219" t="s">
        <v>236</v>
      </c>
      <c r="F192" s="220" t="s">
        <v>237</v>
      </c>
      <c r="G192" s="221" t="s">
        <v>217</v>
      </c>
      <c r="H192" s="222">
        <v>2.2000000000000002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41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0.002</v>
      </c>
      <c r="T192" s="229">
        <f>S192*H192</f>
        <v>0.0044000000000000003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134</v>
      </c>
      <c r="AT192" s="230" t="s">
        <v>130</v>
      </c>
      <c r="AU192" s="230" t="s">
        <v>86</v>
      </c>
      <c r="AY192" s="16" t="s">
        <v>127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84</v>
      </c>
      <c r="BK192" s="231">
        <f>ROUND(I192*H192,2)</f>
        <v>0</v>
      </c>
      <c r="BL192" s="16" t="s">
        <v>134</v>
      </c>
      <c r="BM192" s="230" t="s">
        <v>238</v>
      </c>
    </row>
    <row r="193" s="2" customFormat="1">
      <c r="A193" s="37"/>
      <c r="B193" s="38"/>
      <c r="C193" s="39"/>
      <c r="D193" s="232" t="s">
        <v>136</v>
      </c>
      <c r="E193" s="39"/>
      <c r="F193" s="233" t="s">
        <v>239</v>
      </c>
      <c r="G193" s="39"/>
      <c r="H193" s="39"/>
      <c r="I193" s="234"/>
      <c r="J193" s="39"/>
      <c r="K193" s="39"/>
      <c r="L193" s="43"/>
      <c r="M193" s="235"/>
      <c r="N193" s="236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136</v>
      </c>
      <c r="AU193" s="16" t="s">
        <v>86</v>
      </c>
    </row>
    <row r="194" s="2" customFormat="1">
      <c r="A194" s="37"/>
      <c r="B194" s="38"/>
      <c r="C194" s="39"/>
      <c r="D194" s="237" t="s">
        <v>138</v>
      </c>
      <c r="E194" s="39"/>
      <c r="F194" s="238" t="s">
        <v>240</v>
      </c>
      <c r="G194" s="39"/>
      <c r="H194" s="39"/>
      <c r="I194" s="234"/>
      <c r="J194" s="39"/>
      <c r="K194" s="39"/>
      <c r="L194" s="43"/>
      <c r="M194" s="235"/>
      <c r="N194" s="236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138</v>
      </c>
      <c r="AU194" s="16" t="s">
        <v>86</v>
      </c>
    </row>
    <row r="195" s="13" customFormat="1">
      <c r="A195" s="13"/>
      <c r="B195" s="239"/>
      <c r="C195" s="240"/>
      <c r="D195" s="232" t="s">
        <v>140</v>
      </c>
      <c r="E195" s="241" t="s">
        <v>1</v>
      </c>
      <c r="F195" s="242" t="s">
        <v>147</v>
      </c>
      <c r="G195" s="240"/>
      <c r="H195" s="243">
        <v>2.2000000000000002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140</v>
      </c>
      <c r="AU195" s="249" t="s">
        <v>86</v>
      </c>
      <c r="AV195" s="13" t="s">
        <v>86</v>
      </c>
      <c r="AW195" s="13" t="s">
        <v>33</v>
      </c>
      <c r="AX195" s="13" t="s">
        <v>84</v>
      </c>
      <c r="AY195" s="249" t="s">
        <v>127</v>
      </c>
    </row>
    <row r="196" s="2" customFormat="1" ht="24.15" customHeight="1">
      <c r="A196" s="37"/>
      <c r="B196" s="38"/>
      <c r="C196" s="218" t="s">
        <v>241</v>
      </c>
      <c r="D196" s="218" t="s">
        <v>130</v>
      </c>
      <c r="E196" s="219" t="s">
        <v>242</v>
      </c>
      <c r="F196" s="220" t="s">
        <v>243</v>
      </c>
      <c r="G196" s="221" t="s">
        <v>133</v>
      </c>
      <c r="H196" s="222">
        <v>3.75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41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0.060999999999999999</v>
      </c>
      <c r="T196" s="229">
        <f>S196*H196</f>
        <v>0.22875000000000001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134</v>
      </c>
      <c r="AT196" s="230" t="s">
        <v>130</v>
      </c>
      <c r="AU196" s="230" t="s">
        <v>86</v>
      </c>
      <c r="AY196" s="16" t="s">
        <v>127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84</v>
      </c>
      <c r="BK196" s="231">
        <f>ROUND(I196*H196,2)</f>
        <v>0</v>
      </c>
      <c r="BL196" s="16" t="s">
        <v>134</v>
      </c>
      <c r="BM196" s="230" t="s">
        <v>244</v>
      </c>
    </row>
    <row r="197" s="2" customFormat="1">
      <c r="A197" s="37"/>
      <c r="B197" s="38"/>
      <c r="C197" s="39"/>
      <c r="D197" s="232" t="s">
        <v>136</v>
      </c>
      <c r="E197" s="39"/>
      <c r="F197" s="233" t="s">
        <v>245</v>
      </c>
      <c r="G197" s="39"/>
      <c r="H197" s="39"/>
      <c r="I197" s="234"/>
      <c r="J197" s="39"/>
      <c r="K197" s="39"/>
      <c r="L197" s="43"/>
      <c r="M197" s="235"/>
      <c r="N197" s="236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136</v>
      </c>
      <c r="AU197" s="16" t="s">
        <v>86</v>
      </c>
    </row>
    <row r="198" s="13" customFormat="1">
      <c r="A198" s="13"/>
      <c r="B198" s="239"/>
      <c r="C198" s="240"/>
      <c r="D198" s="232" t="s">
        <v>140</v>
      </c>
      <c r="E198" s="241" t="s">
        <v>1</v>
      </c>
      <c r="F198" s="242" t="s">
        <v>192</v>
      </c>
      <c r="G198" s="240"/>
      <c r="H198" s="243">
        <v>3.75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140</v>
      </c>
      <c r="AU198" s="249" t="s">
        <v>86</v>
      </c>
      <c r="AV198" s="13" t="s">
        <v>86</v>
      </c>
      <c r="AW198" s="13" t="s">
        <v>33</v>
      </c>
      <c r="AX198" s="13" t="s">
        <v>84</v>
      </c>
      <c r="AY198" s="249" t="s">
        <v>127</v>
      </c>
    </row>
    <row r="199" s="12" customFormat="1" ht="22.8" customHeight="1">
      <c r="A199" s="12"/>
      <c r="B199" s="202"/>
      <c r="C199" s="203"/>
      <c r="D199" s="204" t="s">
        <v>75</v>
      </c>
      <c r="E199" s="216" t="s">
        <v>246</v>
      </c>
      <c r="F199" s="216" t="s">
        <v>247</v>
      </c>
      <c r="G199" s="203"/>
      <c r="H199" s="203"/>
      <c r="I199" s="206"/>
      <c r="J199" s="217">
        <f>BK199</f>
        <v>0</v>
      </c>
      <c r="K199" s="203"/>
      <c r="L199" s="208"/>
      <c r="M199" s="209"/>
      <c r="N199" s="210"/>
      <c r="O199" s="210"/>
      <c r="P199" s="211">
        <f>SUM(P200:P216)</f>
        <v>0</v>
      </c>
      <c r="Q199" s="210"/>
      <c r="R199" s="211">
        <f>SUM(R200:R216)</f>
        <v>0</v>
      </c>
      <c r="S199" s="210"/>
      <c r="T199" s="212">
        <f>SUM(T200:T216)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3" t="s">
        <v>84</v>
      </c>
      <c r="AT199" s="214" t="s">
        <v>75</v>
      </c>
      <c r="AU199" s="214" t="s">
        <v>84</v>
      </c>
      <c r="AY199" s="213" t="s">
        <v>127</v>
      </c>
      <c r="BK199" s="215">
        <f>SUM(BK200:BK216)</f>
        <v>0</v>
      </c>
    </row>
    <row r="200" s="2" customFormat="1" ht="24.15" customHeight="1">
      <c r="A200" s="37"/>
      <c r="B200" s="38"/>
      <c r="C200" s="218" t="s">
        <v>248</v>
      </c>
      <c r="D200" s="218" t="s">
        <v>130</v>
      </c>
      <c r="E200" s="219" t="s">
        <v>249</v>
      </c>
      <c r="F200" s="220" t="s">
        <v>250</v>
      </c>
      <c r="G200" s="221" t="s">
        <v>251</v>
      </c>
      <c r="H200" s="222">
        <v>3.254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41</v>
      </c>
      <c r="O200" s="90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134</v>
      </c>
      <c r="AT200" s="230" t="s">
        <v>130</v>
      </c>
      <c r="AU200" s="230" t="s">
        <v>86</v>
      </c>
      <c r="AY200" s="16" t="s">
        <v>127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84</v>
      </c>
      <c r="BK200" s="231">
        <f>ROUND(I200*H200,2)</f>
        <v>0</v>
      </c>
      <c r="BL200" s="16" t="s">
        <v>134</v>
      </c>
      <c r="BM200" s="230" t="s">
        <v>252</v>
      </c>
    </row>
    <row r="201" s="2" customFormat="1">
      <c r="A201" s="37"/>
      <c r="B201" s="38"/>
      <c r="C201" s="39"/>
      <c r="D201" s="232" t="s">
        <v>136</v>
      </c>
      <c r="E201" s="39"/>
      <c r="F201" s="233" t="s">
        <v>253</v>
      </c>
      <c r="G201" s="39"/>
      <c r="H201" s="39"/>
      <c r="I201" s="234"/>
      <c r="J201" s="39"/>
      <c r="K201" s="39"/>
      <c r="L201" s="43"/>
      <c r="M201" s="235"/>
      <c r="N201" s="236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136</v>
      </c>
      <c r="AU201" s="16" t="s">
        <v>86</v>
      </c>
    </row>
    <row r="202" s="2" customFormat="1">
      <c r="A202" s="37"/>
      <c r="B202" s="38"/>
      <c r="C202" s="39"/>
      <c r="D202" s="237" t="s">
        <v>138</v>
      </c>
      <c r="E202" s="39"/>
      <c r="F202" s="238" t="s">
        <v>254</v>
      </c>
      <c r="G202" s="39"/>
      <c r="H202" s="39"/>
      <c r="I202" s="234"/>
      <c r="J202" s="39"/>
      <c r="K202" s="39"/>
      <c r="L202" s="43"/>
      <c r="M202" s="235"/>
      <c r="N202" s="236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138</v>
      </c>
      <c r="AU202" s="16" t="s">
        <v>86</v>
      </c>
    </row>
    <row r="203" s="2" customFormat="1" ht="33" customHeight="1">
      <c r="A203" s="37"/>
      <c r="B203" s="38"/>
      <c r="C203" s="218" t="s">
        <v>255</v>
      </c>
      <c r="D203" s="218" t="s">
        <v>130</v>
      </c>
      <c r="E203" s="219" t="s">
        <v>256</v>
      </c>
      <c r="F203" s="220" t="s">
        <v>257</v>
      </c>
      <c r="G203" s="221" t="s">
        <v>251</v>
      </c>
      <c r="H203" s="222">
        <v>16.27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41</v>
      </c>
      <c r="O203" s="90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134</v>
      </c>
      <c r="AT203" s="230" t="s">
        <v>130</v>
      </c>
      <c r="AU203" s="230" t="s">
        <v>86</v>
      </c>
      <c r="AY203" s="16" t="s">
        <v>127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84</v>
      </c>
      <c r="BK203" s="231">
        <f>ROUND(I203*H203,2)</f>
        <v>0</v>
      </c>
      <c r="BL203" s="16" t="s">
        <v>134</v>
      </c>
      <c r="BM203" s="230" t="s">
        <v>258</v>
      </c>
    </row>
    <row r="204" s="2" customFormat="1">
      <c r="A204" s="37"/>
      <c r="B204" s="38"/>
      <c r="C204" s="39"/>
      <c r="D204" s="232" t="s">
        <v>136</v>
      </c>
      <c r="E204" s="39"/>
      <c r="F204" s="233" t="s">
        <v>259</v>
      </c>
      <c r="G204" s="39"/>
      <c r="H204" s="39"/>
      <c r="I204" s="234"/>
      <c r="J204" s="39"/>
      <c r="K204" s="39"/>
      <c r="L204" s="43"/>
      <c r="M204" s="235"/>
      <c r="N204" s="236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136</v>
      </c>
      <c r="AU204" s="16" t="s">
        <v>86</v>
      </c>
    </row>
    <row r="205" s="2" customFormat="1">
      <c r="A205" s="37"/>
      <c r="B205" s="38"/>
      <c r="C205" s="39"/>
      <c r="D205" s="237" t="s">
        <v>138</v>
      </c>
      <c r="E205" s="39"/>
      <c r="F205" s="238" t="s">
        <v>260</v>
      </c>
      <c r="G205" s="39"/>
      <c r="H205" s="39"/>
      <c r="I205" s="234"/>
      <c r="J205" s="39"/>
      <c r="K205" s="39"/>
      <c r="L205" s="43"/>
      <c r="M205" s="235"/>
      <c r="N205" s="236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138</v>
      </c>
      <c r="AU205" s="16" t="s">
        <v>86</v>
      </c>
    </row>
    <row r="206" s="13" customFormat="1">
      <c r="A206" s="13"/>
      <c r="B206" s="239"/>
      <c r="C206" s="240"/>
      <c r="D206" s="232" t="s">
        <v>140</v>
      </c>
      <c r="E206" s="240"/>
      <c r="F206" s="242" t="s">
        <v>261</v>
      </c>
      <c r="G206" s="240"/>
      <c r="H206" s="243">
        <v>16.27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140</v>
      </c>
      <c r="AU206" s="249" t="s">
        <v>86</v>
      </c>
      <c r="AV206" s="13" t="s">
        <v>86</v>
      </c>
      <c r="AW206" s="13" t="s">
        <v>4</v>
      </c>
      <c r="AX206" s="13" t="s">
        <v>84</v>
      </c>
      <c r="AY206" s="249" t="s">
        <v>127</v>
      </c>
    </row>
    <row r="207" s="2" customFormat="1" ht="24.15" customHeight="1">
      <c r="A207" s="37"/>
      <c r="B207" s="38"/>
      <c r="C207" s="218" t="s">
        <v>262</v>
      </c>
      <c r="D207" s="218" t="s">
        <v>130</v>
      </c>
      <c r="E207" s="219" t="s">
        <v>263</v>
      </c>
      <c r="F207" s="220" t="s">
        <v>264</v>
      </c>
      <c r="G207" s="221" t="s">
        <v>251</v>
      </c>
      <c r="H207" s="222">
        <v>3.254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41</v>
      </c>
      <c r="O207" s="90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134</v>
      </c>
      <c r="AT207" s="230" t="s">
        <v>130</v>
      </c>
      <c r="AU207" s="230" t="s">
        <v>86</v>
      </c>
      <c r="AY207" s="16" t="s">
        <v>127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84</v>
      </c>
      <c r="BK207" s="231">
        <f>ROUND(I207*H207,2)</f>
        <v>0</v>
      </c>
      <c r="BL207" s="16" t="s">
        <v>134</v>
      </c>
      <c r="BM207" s="230" t="s">
        <v>265</v>
      </c>
    </row>
    <row r="208" s="2" customFormat="1">
      <c r="A208" s="37"/>
      <c r="B208" s="38"/>
      <c r="C208" s="39"/>
      <c r="D208" s="232" t="s">
        <v>136</v>
      </c>
      <c r="E208" s="39"/>
      <c r="F208" s="233" t="s">
        <v>266</v>
      </c>
      <c r="G208" s="39"/>
      <c r="H208" s="39"/>
      <c r="I208" s="234"/>
      <c r="J208" s="39"/>
      <c r="K208" s="39"/>
      <c r="L208" s="43"/>
      <c r="M208" s="235"/>
      <c r="N208" s="236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136</v>
      </c>
      <c r="AU208" s="16" t="s">
        <v>86</v>
      </c>
    </row>
    <row r="209" s="2" customFormat="1">
      <c r="A209" s="37"/>
      <c r="B209" s="38"/>
      <c r="C209" s="39"/>
      <c r="D209" s="237" t="s">
        <v>138</v>
      </c>
      <c r="E209" s="39"/>
      <c r="F209" s="238" t="s">
        <v>267</v>
      </c>
      <c r="G209" s="39"/>
      <c r="H209" s="39"/>
      <c r="I209" s="234"/>
      <c r="J209" s="39"/>
      <c r="K209" s="39"/>
      <c r="L209" s="43"/>
      <c r="M209" s="235"/>
      <c r="N209" s="236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138</v>
      </c>
      <c r="AU209" s="16" t="s">
        <v>86</v>
      </c>
    </row>
    <row r="210" s="2" customFormat="1" ht="24.15" customHeight="1">
      <c r="A210" s="37"/>
      <c r="B210" s="38"/>
      <c r="C210" s="218" t="s">
        <v>7</v>
      </c>
      <c r="D210" s="218" t="s">
        <v>130</v>
      </c>
      <c r="E210" s="219" t="s">
        <v>268</v>
      </c>
      <c r="F210" s="220" t="s">
        <v>269</v>
      </c>
      <c r="G210" s="221" t="s">
        <v>251</v>
      </c>
      <c r="H210" s="222">
        <v>13.016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41</v>
      </c>
      <c r="O210" s="90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134</v>
      </c>
      <c r="AT210" s="230" t="s">
        <v>130</v>
      </c>
      <c r="AU210" s="230" t="s">
        <v>86</v>
      </c>
      <c r="AY210" s="16" t="s">
        <v>127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84</v>
      </c>
      <c r="BK210" s="231">
        <f>ROUND(I210*H210,2)</f>
        <v>0</v>
      </c>
      <c r="BL210" s="16" t="s">
        <v>134</v>
      </c>
      <c r="BM210" s="230" t="s">
        <v>270</v>
      </c>
    </row>
    <row r="211" s="2" customFormat="1">
      <c r="A211" s="37"/>
      <c r="B211" s="38"/>
      <c r="C211" s="39"/>
      <c r="D211" s="232" t="s">
        <v>136</v>
      </c>
      <c r="E211" s="39"/>
      <c r="F211" s="233" t="s">
        <v>271</v>
      </c>
      <c r="G211" s="39"/>
      <c r="H211" s="39"/>
      <c r="I211" s="234"/>
      <c r="J211" s="39"/>
      <c r="K211" s="39"/>
      <c r="L211" s="43"/>
      <c r="M211" s="235"/>
      <c r="N211" s="236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136</v>
      </c>
      <c r="AU211" s="16" t="s">
        <v>86</v>
      </c>
    </row>
    <row r="212" s="2" customFormat="1">
      <c r="A212" s="37"/>
      <c r="B212" s="38"/>
      <c r="C212" s="39"/>
      <c r="D212" s="237" t="s">
        <v>138</v>
      </c>
      <c r="E212" s="39"/>
      <c r="F212" s="238" t="s">
        <v>272</v>
      </c>
      <c r="G212" s="39"/>
      <c r="H212" s="39"/>
      <c r="I212" s="234"/>
      <c r="J212" s="39"/>
      <c r="K212" s="39"/>
      <c r="L212" s="43"/>
      <c r="M212" s="235"/>
      <c r="N212" s="236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138</v>
      </c>
      <c r="AU212" s="16" t="s">
        <v>86</v>
      </c>
    </row>
    <row r="213" s="13" customFormat="1">
      <c r="A213" s="13"/>
      <c r="B213" s="239"/>
      <c r="C213" s="240"/>
      <c r="D213" s="232" t="s">
        <v>140</v>
      </c>
      <c r="E213" s="240"/>
      <c r="F213" s="242" t="s">
        <v>273</v>
      </c>
      <c r="G213" s="240"/>
      <c r="H213" s="243">
        <v>13.016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140</v>
      </c>
      <c r="AU213" s="249" t="s">
        <v>86</v>
      </c>
      <c r="AV213" s="13" t="s">
        <v>86</v>
      </c>
      <c r="AW213" s="13" t="s">
        <v>4</v>
      </c>
      <c r="AX213" s="13" t="s">
        <v>84</v>
      </c>
      <c r="AY213" s="249" t="s">
        <v>127</v>
      </c>
    </row>
    <row r="214" s="2" customFormat="1" ht="37.8" customHeight="1">
      <c r="A214" s="37"/>
      <c r="B214" s="38"/>
      <c r="C214" s="218" t="s">
        <v>274</v>
      </c>
      <c r="D214" s="218" t="s">
        <v>130</v>
      </c>
      <c r="E214" s="219" t="s">
        <v>275</v>
      </c>
      <c r="F214" s="220" t="s">
        <v>276</v>
      </c>
      <c r="G214" s="221" t="s">
        <v>251</v>
      </c>
      <c r="H214" s="222">
        <v>3.254</v>
      </c>
      <c r="I214" s="223"/>
      <c r="J214" s="224">
        <f>ROUND(I214*H214,2)</f>
        <v>0</v>
      </c>
      <c r="K214" s="225"/>
      <c r="L214" s="43"/>
      <c r="M214" s="226" t="s">
        <v>1</v>
      </c>
      <c r="N214" s="227" t="s">
        <v>41</v>
      </c>
      <c r="O214" s="90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134</v>
      </c>
      <c r="AT214" s="230" t="s">
        <v>130</v>
      </c>
      <c r="AU214" s="230" t="s">
        <v>86</v>
      </c>
      <c r="AY214" s="16" t="s">
        <v>127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84</v>
      </c>
      <c r="BK214" s="231">
        <f>ROUND(I214*H214,2)</f>
        <v>0</v>
      </c>
      <c r="BL214" s="16" t="s">
        <v>134</v>
      </c>
      <c r="BM214" s="230" t="s">
        <v>277</v>
      </c>
    </row>
    <row r="215" s="2" customFormat="1">
      <c r="A215" s="37"/>
      <c r="B215" s="38"/>
      <c r="C215" s="39"/>
      <c r="D215" s="232" t="s">
        <v>136</v>
      </c>
      <c r="E215" s="39"/>
      <c r="F215" s="233" t="s">
        <v>278</v>
      </c>
      <c r="G215" s="39"/>
      <c r="H215" s="39"/>
      <c r="I215" s="234"/>
      <c r="J215" s="39"/>
      <c r="K215" s="39"/>
      <c r="L215" s="43"/>
      <c r="M215" s="235"/>
      <c r="N215" s="236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136</v>
      </c>
      <c r="AU215" s="16" t="s">
        <v>86</v>
      </c>
    </row>
    <row r="216" s="2" customFormat="1">
      <c r="A216" s="37"/>
      <c r="B216" s="38"/>
      <c r="C216" s="39"/>
      <c r="D216" s="237" t="s">
        <v>138</v>
      </c>
      <c r="E216" s="39"/>
      <c r="F216" s="238" t="s">
        <v>279</v>
      </c>
      <c r="G216" s="39"/>
      <c r="H216" s="39"/>
      <c r="I216" s="234"/>
      <c r="J216" s="39"/>
      <c r="K216" s="39"/>
      <c r="L216" s="43"/>
      <c r="M216" s="235"/>
      <c r="N216" s="236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138</v>
      </c>
      <c r="AU216" s="16" t="s">
        <v>86</v>
      </c>
    </row>
    <row r="217" s="12" customFormat="1" ht="22.8" customHeight="1">
      <c r="A217" s="12"/>
      <c r="B217" s="202"/>
      <c r="C217" s="203"/>
      <c r="D217" s="204" t="s">
        <v>75</v>
      </c>
      <c r="E217" s="216" t="s">
        <v>280</v>
      </c>
      <c r="F217" s="216" t="s">
        <v>281</v>
      </c>
      <c r="G217" s="203"/>
      <c r="H217" s="203"/>
      <c r="I217" s="206"/>
      <c r="J217" s="217">
        <f>BK217</f>
        <v>0</v>
      </c>
      <c r="K217" s="203"/>
      <c r="L217" s="208"/>
      <c r="M217" s="209"/>
      <c r="N217" s="210"/>
      <c r="O217" s="210"/>
      <c r="P217" s="211">
        <f>SUM(P218:P220)</f>
        <v>0</v>
      </c>
      <c r="Q217" s="210"/>
      <c r="R217" s="211">
        <f>SUM(R218:R220)</f>
        <v>0</v>
      </c>
      <c r="S217" s="210"/>
      <c r="T217" s="212">
        <f>SUM(T218:T220)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3" t="s">
        <v>84</v>
      </c>
      <c r="AT217" s="214" t="s">
        <v>75</v>
      </c>
      <c r="AU217" s="214" t="s">
        <v>84</v>
      </c>
      <c r="AY217" s="213" t="s">
        <v>127</v>
      </c>
      <c r="BK217" s="215">
        <f>SUM(BK218:BK220)</f>
        <v>0</v>
      </c>
    </row>
    <row r="218" s="2" customFormat="1" ht="21.75" customHeight="1">
      <c r="A218" s="37"/>
      <c r="B218" s="38"/>
      <c r="C218" s="218" t="s">
        <v>81</v>
      </c>
      <c r="D218" s="218" t="s">
        <v>130</v>
      </c>
      <c r="E218" s="219" t="s">
        <v>282</v>
      </c>
      <c r="F218" s="220" t="s">
        <v>283</v>
      </c>
      <c r="G218" s="221" t="s">
        <v>251</v>
      </c>
      <c r="H218" s="222">
        <v>4.383</v>
      </c>
      <c r="I218" s="223"/>
      <c r="J218" s="224">
        <f>ROUND(I218*H218,2)</f>
        <v>0</v>
      </c>
      <c r="K218" s="225"/>
      <c r="L218" s="43"/>
      <c r="M218" s="226" t="s">
        <v>1</v>
      </c>
      <c r="N218" s="227" t="s">
        <v>41</v>
      </c>
      <c r="O218" s="90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134</v>
      </c>
      <c r="AT218" s="230" t="s">
        <v>130</v>
      </c>
      <c r="AU218" s="230" t="s">
        <v>86</v>
      </c>
      <c r="AY218" s="16" t="s">
        <v>127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84</v>
      </c>
      <c r="BK218" s="231">
        <f>ROUND(I218*H218,2)</f>
        <v>0</v>
      </c>
      <c r="BL218" s="16" t="s">
        <v>134</v>
      </c>
      <c r="BM218" s="230" t="s">
        <v>284</v>
      </c>
    </row>
    <row r="219" s="2" customFormat="1">
      <c r="A219" s="37"/>
      <c r="B219" s="38"/>
      <c r="C219" s="39"/>
      <c r="D219" s="232" t="s">
        <v>136</v>
      </c>
      <c r="E219" s="39"/>
      <c r="F219" s="233" t="s">
        <v>285</v>
      </c>
      <c r="G219" s="39"/>
      <c r="H219" s="39"/>
      <c r="I219" s="234"/>
      <c r="J219" s="39"/>
      <c r="K219" s="39"/>
      <c r="L219" s="43"/>
      <c r="M219" s="235"/>
      <c r="N219" s="236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136</v>
      </c>
      <c r="AU219" s="16" t="s">
        <v>86</v>
      </c>
    </row>
    <row r="220" s="2" customFormat="1">
      <c r="A220" s="37"/>
      <c r="B220" s="38"/>
      <c r="C220" s="39"/>
      <c r="D220" s="237" t="s">
        <v>138</v>
      </c>
      <c r="E220" s="39"/>
      <c r="F220" s="238" t="s">
        <v>286</v>
      </c>
      <c r="G220" s="39"/>
      <c r="H220" s="39"/>
      <c r="I220" s="234"/>
      <c r="J220" s="39"/>
      <c r="K220" s="39"/>
      <c r="L220" s="43"/>
      <c r="M220" s="235"/>
      <c r="N220" s="236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138</v>
      </c>
      <c r="AU220" s="16" t="s">
        <v>86</v>
      </c>
    </row>
    <row r="221" s="12" customFormat="1" ht="25.92" customHeight="1">
      <c r="A221" s="12"/>
      <c r="B221" s="202"/>
      <c r="C221" s="203"/>
      <c r="D221" s="204" t="s">
        <v>75</v>
      </c>
      <c r="E221" s="205" t="s">
        <v>287</v>
      </c>
      <c r="F221" s="205" t="s">
        <v>288</v>
      </c>
      <c r="G221" s="203"/>
      <c r="H221" s="203"/>
      <c r="I221" s="206"/>
      <c r="J221" s="207">
        <f>BK221</f>
        <v>0</v>
      </c>
      <c r="K221" s="203"/>
      <c r="L221" s="208"/>
      <c r="M221" s="209"/>
      <c r="N221" s="210"/>
      <c r="O221" s="210"/>
      <c r="P221" s="211">
        <f>P222+P302+P323+P354+P366+P381+P391</f>
        <v>0</v>
      </c>
      <c r="Q221" s="210"/>
      <c r="R221" s="211">
        <f>R222+R302+R323+R354+R366+R381+R391</f>
        <v>1.7479662781999998</v>
      </c>
      <c r="S221" s="210"/>
      <c r="T221" s="212">
        <f>T222+T302+T323+T354+T366+T381+T391</f>
        <v>0.0610886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3" t="s">
        <v>86</v>
      </c>
      <c r="AT221" s="214" t="s">
        <v>75</v>
      </c>
      <c r="AU221" s="214" t="s">
        <v>76</v>
      </c>
      <c r="AY221" s="213" t="s">
        <v>127</v>
      </c>
      <c r="BK221" s="215">
        <f>BK222+BK302+BK323+BK354+BK366+BK381+BK391</f>
        <v>0</v>
      </c>
    </row>
    <row r="222" s="12" customFormat="1" ht="22.8" customHeight="1">
      <c r="A222" s="12"/>
      <c r="B222" s="202"/>
      <c r="C222" s="203"/>
      <c r="D222" s="204" t="s">
        <v>75</v>
      </c>
      <c r="E222" s="216" t="s">
        <v>289</v>
      </c>
      <c r="F222" s="216" t="s">
        <v>290</v>
      </c>
      <c r="G222" s="203"/>
      <c r="H222" s="203"/>
      <c r="I222" s="206"/>
      <c r="J222" s="217">
        <f>BK222</f>
        <v>0</v>
      </c>
      <c r="K222" s="203"/>
      <c r="L222" s="208"/>
      <c r="M222" s="209"/>
      <c r="N222" s="210"/>
      <c r="O222" s="210"/>
      <c r="P222" s="211">
        <f>SUM(P223:P301)</f>
        <v>0</v>
      </c>
      <c r="Q222" s="210"/>
      <c r="R222" s="211">
        <f>SUM(R223:R301)</f>
        <v>0.082407999999999981</v>
      </c>
      <c r="S222" s="210"/>
      <c r="T222" s="212">
        <f>SUM(T223:T301)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3" t="s">
        <v>86</v>
      </c>
      <c r="AT222" s="214" t="s">
        <v>75</v>
      </c>
      <c r="AU222" s="214" t="s">
        <v>84</v>
      </c>
      <c r="AY222" s="213" t="s">
        <v>127</v>
      </c>
      <c r="BK222" s="215">
        <f>SUM(BK223:BK301)</f>
        <v>0</v>
      </c>
    </row>
    <row r="223" s="2" customFormat="1" ht="24.15" customHeight="1">
      <c r="A223" s="37"/>
      <c r="B223" s="38"/>
      <c r="C223" s="218" t="s">
        <v>291</v>
      </c>
      <c r="D223" s="218" t="s">
        <v>130</v>
      </c>
      <c r="E223" s="219" t="s">
        <v>292</v>
      </c>
      <c r="F223" s="220" t="s">
        <v>293</v>
      </c>
      <c r="G223" s="221" t="s">
        <v>217</v>
      </c>
      <c r="H223" s="222">
        <v>24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41</v>
      </c>
      <c r="O223" s="90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235</v>
      </c>
      <c r="AT223" s="230" t="s">
        <v>130</v>
      </c>
      <c r="AU223" s="230" t="s">
        <v>86</v>
      </c>
      <c r="AY223" s="16" t="s">
        <v>127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84</v>
      </c>
      <c r="BK223" s="231">
        <f>ROUND(I223*H223,2)</f>
        <v>0</v>
      </c>
      <c r="BL223" s="16" t="s">
        <v>235</v>
      </c>
      <c r="BM223" s="230" t="s">
        <v>294</v>
      </c>
    </row>
    <row r="224" s="2" customFormat="1">
      <c r="A224" s="37"/>
      <c r="B224" s="38"/>
      <c r="C224" s="39"/>
      <c r="D224" s="232" t="s">
        <v>136</v>
      </c>
      <c r="E224" s="39"/>
      <c r="F224" s="233" t="s">
        <v>295</v>
      </c>
      <c r="G224" s="39"/>
      <c r="H224" s="39"/>
      <c r="I224" s="234"/>
      <c r="J224" s="39"/>
      <c r="K224" s="39"/>
      <c r="L224" s="43"/>
      <c r="M224" s="235"/>
      <c r="N224" s="236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136</v>
      </c>
      <c r="AU224" s="16" t="s">
        <v>86</v>
      </c>
    </row>
    <row r="225" s="2" customFormat="1" ht="21.75" customHeight="1">
      <c r="A225" s="37"/>
      <c r="B225" s="38"/>
      <c r="C225" s="261" t="s">
        <v>296</v>
      </c>
      <c r="D225" s="261" t="s">
        <v>297</v>
      </c>
      <c r="E225" s="262" t="s">
        <v>298</v>
      </c>
      <c r="F225" s="263" t="s">
        <v>299</v>
      </c>
      <c r="G225" s="264" t="s">
        <v>217</v>
      </c>
      <c r="H225" s="265">
        <v>26.399999999999999</v>
      </c>
      <c r="I225" s="266"/>
      <c r="J225" s="267">
        <f>ROUND(I225*H225,2)</f>
        <v>0</v>
      </c>
      <c r="K225" s="268"/>
      <c r="L225" s="269"/>
      <c r="M225" s="270" t="s">
        <v>1</v>
      </c>
      <c r="N225" s="271" t="s">
        <v>41</v>
      </c>
      <c r="O225" s="90"/>
      <c r="P225" s="228">
        <f>O225*H225</f>
        <v>0</v>
      </c>
      <c r="Q225" s="228">
        <v>0.00012</v>
      </c>
      <c r="R225" s="228">
        <f>Q225*H225</f>
        <v>0.0031679999999999998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300</v>
      </c>
      <c r="AT225" s="230" t="s">
        <v>297</v>
      </c>
      <c r="AU225" s="230" t="s">
        <v>86</v>
      </c>
      <c r="AY225" s="16" t="s">
        <v>127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84</v>
      </c>
      <c r="BK225" s="231">
        <f>ROUND(I225*H225,2)</f>
        <v>0</v>
      </c>
      <c r="BL225" s="16" t="s">
        <v>235</v>
      </c>
      <c r="BM225" s="230" t="s">
        <v>301</v>
      </c>
    </row>
    <row r="226" s="2" customFormat="1">
      <c r="A226" s="37"/>
      <c r="B226" s="38"/>
      <c r="C226" s="39"/>
      <c r="D226" s="232" t="s">
        <v>136</v>
      </c>
      <c r="E226" s="39"/>
      <c r="F226" s="233" t="s">
        <v>299</v>
      </c>
      <c r="G226" s="39"/>
      <c r="H226" s="39"/>
      <c r="I226" s="234"/>
      <c r="J226" s="39"/>
      <c r="K226" s="39"/>
      <c r="L226" s="43"/>
      <c r="M226" s="235"/>
      <c r="N226" s="236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136</v>
      </c>
      <c r="AU226" s="16" t="s">
        <v>86</v>
      </c>
    </row>
    <row r="227" s="13" customFormat="1">
      <c r="A227" s="13"/>
      <c r="B227" s="239"/>
      <c r="C227" s="240"/>
      <c r="D227" s="232" t="s">
        <v>140</v>
      </c>
      <c r="E227" s="240"/>
      <c r="F227" s="242" t="s">
        <v>302</v>
      </c>
      <c r="G227" s="240"/>
      <c r="H227" s="243">
        <v>26.399999999999999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140</v>
      </c>
      <c r="AU227" s="249" t="s">
        <v>86</v>
      </c>
      <c r="AV227" s="13" t="s">
        <v>86</v>
      </c>
      <c r="AW227" s="13" t="s">
        <v>4</v>
      </c>
      <c r="AX227" s="13" t="s">
        <v>84</v>
      </c>
      <c r="AY227" s="249" t="s">
        <v>127</v>
      </c>
    </row>
    <row r="228" s="2" customFormat="1" ht="16.5" customHeight="1">
      <c r="A228" s="37"/>
      <c r="B228" s="38"/>
      <c r="C228" s="218" t="s">
        <v>303</v>
      </c>
      <c r="D228" s="218" t="s">
        <v>130</v>
      </c>
      <c r="E228" s="219" t="s">
        <v>304</v>
      </c>
      <c r="F228" s="220" t="s">
        <v>305</v>
      </c>
      <c r="G228" s="221" t="s">
        <v>156</v>
      </c>
      <c r="H228" s="222">
        <v>28</v>
      </c>
      <c r="I228" s="223"/>
      <c r="J228" s="224">
        <f>ROUND(I228*H228,2)</f>
        <v>0</v>
      </c>
      <c r="K228" s="225"/>
      <c r="L228" s="43"/>
      <c r="M228" s="226" t="s">
        <v>1</v>
      </c>
      <c r="N228" s="227" t="s">
        <v>41</v>
      </c>
      <c r="O228" s="90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235</v>
      </c>
      <c r="AT228" s="230" t="s">
        <v>130</v>
      </c>
      <c r="AU228" s="230" t="s">
        <v>86</v>
      </c>
      <c r="AY228" s="16" t="s">
        <v>127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84</v>
      </c>
      <c r="BK228" s="231">
        <f>ROUND(I228*H228,2)</f>
        <v>0</v>
      </c>
      <c r="BL228" s="16" t="s">
        <v>235</v>
      </c>
      <c r="BM228" s="230" t="s">
        <v>306</v>
      </c>
    </row>
    <row r="229" s="2" customFormat="1">
      <c r="A229" s="37"/>
      <c r="B229" s="38"/>
      <c r="C229" s="39"/>
      <c r="D229" s="232" t="s">
        <v>136</v>
      </c>
      <c r="E229" s="39"/>
      <c r="F229" s="233" t="s">
        <v>307</v>
      </c>
      <c r="G229" s="39"/>
      <c r="H229" s="39"/>
      <c r="I229" s="234"/>
      <c r="J229" s="39"/>
      <c r="K229" s="39"/>
      <c r="L229" s="43"/>
      <c r="M229" s="235"/>
      <c r="N229" s="236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136</v>
      </c>
      <c r="AU229" s="16" t="s">
        <v>86</v>
      </c>
    </row>
    <row r="230" s="2" customFormat="1">
      <c r="A230" s="37"/>
      <c r="B230" s="38"/>
      <c r="C230" s="39"/>
      <c r="D230" s="237" t="s">
        <v>138</v>
      </c>
      <c r="E230" s="39"/>
      <c r="F230" s="238" t="s">
        <v>308</v>
      </c>
      <c r="G230" s="39"/>
      <c r="H230" s="39"/>
      <c r="I230" s="234"/>
      <c r="J230" s="39"/>
      <c r="K230" s="39"/>
      <c r="L230" s="43"/>
      <c r="M230" s="235"/>
      <c r="N230" s="236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138</v>
      </c>
      <c r="AU230" s="16" t="s">
        <v>86</v>
      </c>
    </row>
    <row r="231" s="2" customFormat="1" ht="24.15" customHeight="1">
      <c r="A231" s="37"/>
      <c r="B231" s="38"/>
      <c r="C231" s="261" t="s">
        <v>309</v>
      </c>
      <c r="D231" s="261" t="s">
        <v>297</v>
      </c>
      <c r="E231" s="262" t="s">
        <v>310</v>
      </c>
      <c r="F231" s="263" t="s">
        <v>311</v>
      </c>
      <c r="G231" s="264" t="s">
        <v>156</v>
      </c>
      <c r="H231" s="265">
        <v>23</v>
      </c>
      <c r="I231" s="266"/>
      <c r="J231" s="267">
        <f>ROUND(I231*H231,2)</f>
        <v>0</v>
      </c>
      <c r="K231" s="268"/>
      <c r="L231" s="269"/>
      <c r="M231" s="270" t="s">
        <v>1</v>
      </c>
      <c r="N231" s="271" t="s">
        <v>41</v>
      </c>
      <c r="O231" s="90"/>
      <c r="P231" s="228">
        <f>O231*H231</f>
        <v>0</v>
      </c>
      <c r="Q231" s="228">
        <v>4.0000000000000003E-05</v>
      </c>
      <c r="R231" s="228">
        <f>Q231*H231</f>
        <v>0.00092000000000000003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300</v>
      </c>
      <c r="AT231" s="230" t="s">
        <v>297</v>
      </c>
      <c r="AU231" s="230" t="s">
        <v>86</v>
      </c>
      <c r="AY231" s="16" t="s">
        <v>127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84</v>
      </c>
      <c r="BK231" s="231">
        <f>ROUND(I231*H231,2)</f>
        <v>0</v>
      </c>
      <c r="BL231" s="16" t="s">
        <v>235</v>
      </c>
      <c r="BM231" s="230" t="s">
        <v>312</v>
      </c>
    </row>
    <row r="232" s="2" customFormat="1">
      <c r="A232" s="37"/>
      <c r="B232" s="38"/>
      <c r="C232" s="39"/>
      <c r="D232" s="232" t="s">
        <v>136</v>
      </c>
      <c r="E232" s="39"/>
      <c r="F232" s="233" t="s">
        <v>311</v>
      </c>
      <c r="G232" s="39"/>
      <c r="H232" s="39"/>
      <c r="I232" s="234"/>
      <c r="J232" s="39"/>
      <c r="K232" s="39"/>
      <c r="L232" s="43"/>
      <c r="M232" s="235"/>
      <c r="N232" s="236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136</v>
      </c>
      <c r="AU232" s="16" t="s">
        <v>86</v>
      </c>
    </row>
    <row r="233" s="2" customFormat="1" ht="24.15" customHeight="1">
      <c r="A233" s="37"/>
      <c r="B233" s="38"/>
      <c r="C233" s="261" t="s">
        <v>313</v>
      </c>
      <c r="D233" s="261" t="s">
        <v>297</v>
      </c>
      <c r="E233" s="262" t="s">
        <v>314</v>
      </c>
      <c r="F233" s="263" t="s">
        <v>315</v>
      </c>
      <c r="G233" s="264" t="s">
        <v>156</v>
      </c>
      <c r="H233" s="265">
        <v>5</v>
      </c>
      <c r="I233" s="266"/>
      <c r="J233" s="267">
        <f>ROUND(I233*H233,2)</f>
        <v>0</v>
      </c>
      <c r="K233" s="268"/>
      <c r="L233" s="269"/>
      <c r="M233" s="270" t="s">
        <v>1</v>
      </c>
      <c r="N233" s="271" t="s">
        <v>41</v>
      </c>
      <c r="O233" s="90"/>
      <c r="P233" s="228">
        <f>O233*H233</f>
        <v>0</v>
      </c>
      <c r="Q233" s="228">
        <v>9.0000000000000006E-05</v>
      </c>
      <c r="R233" s="228">
        <f>Q233*H233</f>
        <v>0.00045000000000000004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300</v>
      </c>
      <c r="AT233" s="230" t="s">
        <v>297</v>
      </c>
      <c r="AU233" s="230" t="s">
        <v>86</v>
      </c>
      <c r="AY233" s="16" t="s">
        <v>127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84</v>
      </c>
      <c r="BK233" s="231">
        <f>ROUND(I233*H233,2)</f>
        <v>0</v>
      </c>
      <c r="BL233" s="16" t="s">
        <v>235</v>
      </c>
      <c r="BM233" s="230" t="s">
        <v>316</v>
      </c>
    </row>
    <row r="234" s="2" customFormat="1">
      <c r="A234" s="37"/>
      <c r="B234" s="38"/>
      <c r="C234" s="39"/>
      <c r="D234" s="232" t="s">
        <v>136</v>
      </c>
      <c r="E234" s="39"/>
      <c r="F234" s="233" t="s">
        <v>315</v>
      </c>
      <c r="G234" s="39"/>
      <c r="H234" s="39"/>
      <c r="I234" s="234"/>
      <c r="J234" s="39"/>
      <c r="K234" s="39"/>
      <c r="L234" s="43"/>
      <c r="M234" s="235"/>
      <c r="N234" s="236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136</v>
      </c>
      <c r="AU234" s="16" t="s">
        <v>86</v>
      </c>
    </row>
    <row r="235" s="2" customFormat="1" ht="24.15" customHeight="1">
      <c r="A235" s="37"/>
      <c r="B235" s="38"/>
      <c r="C235" s="218" t="s">
        <v>317</v>
      </c>
      <c r="D235" s="218" t="s">
        <v>130</v>
      </c>
      <c r="E235" s="219" t="s">
        <v>318</v>
      </c>
      <c r="F235" s="220" t="s">
        <v>319</v>
      </c>
      <c r="G235" s="221" t="s">
        <v>217</v>
      </c>
      <c r="H235" s="222">
        <v>180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41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235</v>
      </c>
      <c r="AT235" s="230" t="s">
        <v>130</v>
      </c>
      <c r="AU235" s="230" t="s">
        <v>86</v>
      </c>
      <c r="AY235" s="16" t="s">
        <v>127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84</v>
      </c>
      <c r="BK235" s="231">
        <f>ROUND(I235*H235,2)</f>
        <v>0</v>
      </c>
      <c r="BL235" s="16" t="s">
        <v>235</v>
      </c>
      <c r="BM235" s="230" t="s">
        <v>320</v>
      </c>
    </row>
    <row r="236" s="2" customFormat="1">
      <c r="A236" s="37"/>
      <c r="B236" s="38"/>
      <c r="C236" s="39"/>
      <c r="D236" s="232" t="s">
        <v>136</v>
      </c>
      <c r="E236" s="39"/>
      <c r="F236" s="233" t="s">
        <v>321</v>
      </c>
      <c r="G236" s="39"/>
      <c r="H236" s="39"/>
      <c r="I236" s="234"/>
      <c r="J236" s="39"/>
      <c r="K236" s="39"/>
      <c r="L236" s="43"/>
      <c r="M236" s="235"/>
      <c r="N236" s="236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136</v>
      </c>
      <c r="AU236" s="16" t="s">
        <v>86</v>
      </c>
    </row>
    <row r="237" s="2" customFormat="1" ht="16.5" customHeight="1">
      <c r="A237" s="37"/>
      <c r="B237" s="38"/>
      <c r="C237" s="261" t="s">
        <v>322</v>
      </c>
      <c r="D237" s="261" t="s">
        <v>297</v>
      </c>
      <c r="E237" s="262" t="s">
        <v>323</v>
      </c>
      <c r="F237" s="263" t="s">
        <v>324</v>
      </c>
      <c r="G237" s="264" t="s">
        <v>217</v>
      </c>
      <c r="H237" s="265">
        <v>189</v>
      </c>
      <c r="I237" s="266"/>
      <c r="J237" s="267">
        <f>ROUND(I237*H237,2)</f>
        <v>0</v>
      </c>
      <c r="K237" s="268"/>
      <c r="L237" s="269"/>
      <c r="M237" s="270" t="s">
        <v>1</v>
      </c>
      <c r="N237" s="271" t="s">
        <v>41</v>
      </c>
      <c r="O237" s="90"/>
      <c r="P237" s="228">
        <f>O237*H237</f>
        <v>0</v>
      </c>
      <c r="Q237" s="228">
        <v>6.9999999999999994E-05</v>
      </c>
      <c r="R237" s="228">
        <f>Q237*H237</f>
        <v>0.013229999999999999</v>
      </c>
      <c r="S237" s="228">
        <v>0</v>
      </c>
      <c r="T237" s="22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300</v>
      </c>
      <c r="AT237" s="230" t="s">
        <v>297</v>
      </c>
      <c r="AU237" s="230" t="s">
        <v>86</v>
      </c>
      <c r="AY237" s="16" t="s">
        <v>127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84</v>
      </c>
      <c r="BK237" s="231">
        <f>ROUND(I237*H237,2)</f>
        <v>0</v>
      </c>
      <c r="BL237" s="16" t="s">
        <v>235</v>
      </c>
      <c r="BM237" s="230" t="s">
        <v>325</v>
      </c>
    </row>
    <row r="238" s="2" customFormat="1">
      <c r="A238" s="37"/>
      <c r="B238" s="38"/>
      <c r="C238" s="39"/>
      <c r="D238" s="232" t="s">
        <v>136</v>
      </c>
      <c r="E238" s="39"/>
      <c r="F238" s="233" t="s">
        <v>324</v>
      </c>
      <c r="G238" s="39"/>
      <c r="H238" s="39"/>
      <c r="I238" s="234"/>
      <c r="J238" s="39"/>
      <c r="K238" s="39"/>
      <c r="L238" s="43"/>
      <c r="M238" s="235"/>
      <c r="N238" s="236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136</v>
      </c>
      <c r="AU238" s="16" t="s">
        <v>86</v>
      </c>
    </row>
    <row r="239" s="13" customFormat="1">
      <c r="A239" s="13"/>
      <c r="B239" s="239"/>
      <c r="C239" s="240"/>
      <c r="D239" s="232" t="s">
        <v>140</v>
      </c>
      <c r="E239" s="240"/>
      <c r="F239" s="242" t="s">
        <v>326</v>
      </c>
      <c r="G239" s="240"/>
      <c r="H239" s="243">
        <v>189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140</v>
      </c>
      <c r="AU239" s="249" t="s">
        <v>86</v>
      </c>
      <c r="AV239" s="13" t="s">
        <v>86</v>
      </c>
      <c r="AW239" s="13" t="s">
        <v>4</v>
      </c>
      <c r="AX239" s="13" t="s">
        <v>84</v>
      </c>
      <c r="AY239" s="249" t="s">
        <v>127</v>
      </c>
    </row>
    <row r="240" s="2" customFormat="1" ht="24.15" customHeight="1">
      <c r="A240" s="37"/>
      <c r="B240" s="38"/>
      <c r="C240" s="218" t="s">
        <v>327</v>
      </c>
      <c r="D240" s="218" t="s">
        <v>130</v>
      </c>
      <c r="E240" s="219" t="s">
        <v>328</v>
      </c>
      <c r="F240" s="220" t="s">
        <v>329</v>
      </c>
      <c r="G240" s="221" t="s">
        <v>217</v>
      </c>
      <c r="H240" s="222">
        <v>250</v>
      </c>
      <c r="I240" s="223"/>
      <c r="J240" s="224">
        <f>ROUND(I240*H240,2)</f>
        <v>0</v>
      </c>
      <c r="K240" s="225"/>
      <c r="L240" s="43"/>
      <c r="M240" s="226" t="s">
        <v>1</v>
      </c>
      <c r="N240" s="227" t="s">
        <v>41</v>
      </c>
      <c r="O240" s="90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0" t="s">
        <v>235</v>
      </c>
      <c r="AT240" s="230" t="s">
        <v>130</v>
      </c>
      <c r="AU240" s="230" t="s">
        <v>86</v>
      </c>
      <c r="AY240" s="16" t="s">
        <v>127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6" t="s">
        <v>84</v>
      </c>
      <c r="BK240" s="231">
        <f>ROUND(I240*H240,2)</f>
        <v>0</v>
      </c>
      <c r="BL240" s="16" t="s">
        <v>235</v>
      </c>
      <c r="BM240" s="230" t="s">
        <v>330</v>
      </c>
    </row>
    <row r="241" s="2" customFormat="1">
      <c r="A241" s="37"/>
      <c r="B241" s="38"/>
      <c r="C241" s="39"/>
      <c r="D241" s="232" t="s">
        <v>136</v>
      </c>
      <c r="E241" s="39"/>
      <c r="F241" s="233" t="s">
        <v>331</v>
      </c>
      <c r="G241" s="39"/>
      <c r="H241" s="39"/>
      <c r="I241" s="234"/>
      <c r="J241" s="39"/>
      <c r="K241" s="39"/>
      <c r="L241" s="43"/>
      <c r="M241" s="235"/>
      <c r="N241" s="236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136</v>
      </c>
      <c r="AU241" s="16" t="s">
        <v>86</v>
      </c>
    </row>
    <row r="242" s="2" customFormat="1" ht="16.5" customHeight="1">
      <c r="A242" s="37"/>
      <c r="B242" s="38"/>
      <c r="C242" s="261" t="s">
        <v>300</v>
      </c>
      <c r="D242" s="261" t="s">
        <v>297</v>
      </c>
      <c r="E242" s="262" t="s">
        <v>332</v>
      </c>
      <c r="F242" s="263" t="s">
        <v>333</v>
      </c>
      <c r="G242" s="264" t="s">
        <v>217</v>
      </c>
      <c r="H242" s="265">
        <v>262.5</v>
      </c>
      <c r="I242" s="266"/>
      <c r="J242" s="267">
        <f>ROUND(I242*H242,2)</f>
        <v>0</v>
      </c>
      <c r="K242" s="268"/>
      <c r="L242" s="269"/>
      <c r="M242" s="270" t="s">
        <v>1</v>
      </c>
      <c r="N242" s="271" t="s">
        <v>41</v>
      </c>
      <c r="O242" s="90"/>
      <c r="P242" s="228">
        <f>O242*H242</f>
        <v>0</v>
      </c>
      <c r="Q242" s="228">
        <v>0.00017000000000000001</v>
      </c>
      <c r="R242" s="228">
        <f>Q242*H242</f>
        <v>0.044625000000000005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300</v>
      </c>
      <c r="AT242" s="230" t="s">
        <v>297</v>
      </c>
      <c r="AU242" s="230" t="s">
        <v>86</v>
      </c>
      <c r="AY242" s="16" t="s">
        <v>127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84</v>
      </c>
      <c r="BK242" s="231">
        <f>ROUND(I242*H242,2)</f>
        <v>0</v>
      </c>
      <c r="BL242" s="16" t="s">
        <v>235</v>
      </c>
      <c r="BM242" s="230" t="s">
        <v>334</v>
      </c>
    </row>
    <row r="243" s="2" customFormat="1">
      <c r="A243" s="37"/>
      <c r="B243" s="38"/>
      <c r="C243" s="39"/>
      <c r="D243" s="232" t="s">
        <v>136</v>
      </c>
      <c r="E243" s="39"/>
      <c r="F243" s="233" t="s">
        <v>333</v>
      </c>
      <c r="G243" s="39"/>
      <c r="H243" s="39"/>
      <c r="I243" s="234"/>
      <c r="J243" s="39"/>
      <c r="K243" s="39"/>
      <c r="L243" s="43"/>
      <c r="M243" s="235"/>
      <c r="N243" s="236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136</v>
      </c>
      <c r="AU243" s="16" t="s">
        <v>86</v>
      </c>
    </row>
    <row r="244" s="13" customFormat="1">
      <c r="A244" s="13"/>
      <c r="B244" s="239"/>
      <c r="C244" s="240"/>
      <c r="D244" s="232" t="s">
        <v>140</v>
      </c>
      <c r="E244" s="240"/>
      <c r="F244" s="242" t="s">
        <v>335</v>
      </c>
      <c r="G244" s="240"/>
      <c r="H244" s="243">
        <v>262.5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140</v>
      </c>
      <c r="AU244" s="249" t="s">
        <v>86</v>
      </c>
      <c r="AV244" s="13" t="s">
        <v>86</v>
      </c>
      <c r="AW244" s="13" t="s">
        <v>4</v>
      </c>
      <c r="AX244" s="13" t="s">
        <v>84</v>
      </c>
      <c r="AY244" s="249" t="s">
        <v>127</v>
      </c>
    </row>
    <row r="245" s="2" customFormat="1" ht="24.15" customHeight="1">
      <c r="A245" s="37"/>
      <c r="B245" s="38"/>
      <c r="C245" s="218" t="s">
        <v>336</v>
      </c>
      <c r="D245" s="218" t="s">
        <v>130</v>
      </c>
      <c r="E245" s="219" t="s">
        <v>337</v>
      </c>
      <c r="F245" s="220" t="s">
        <v>338</v>
      </c>
      <c r="G245" s="221" t="s">
        <v>217</v>
      </c>
      <c r="H245" s="222">
        <v>10</v>
      </c>
      <c r="I245" s="223"/>
      <c r="J245" s="224">
        <f>ROUND(I245*H245,2)</f>
        <v>0</v>
      </c>
      <c r="K245" s="225"/>
      <c r="L245" s="43"/>
      <c r="M245" s="226" t="s">
        <v>1</v>
      </c>
      <c r="N245" s="227" t="s">
        <v>41</v>
      </c>
      <c r="O245" s="90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235</v>
      </c>
      <c r="AT245" s="230" t="s">
        <v>130</v>
      </c>
      <c r="AU245" s="230" t="s">
        <v>86</v>
      </c>
      <c r="AY245" s="16" t="s">
        <v>127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84</v>
      </c>
      <c r="BK245" s="231">
        <f>ROUND(I245*H245,2)</f>
        <v>0</v>
      </c>
      <c r="BL245" s="16" t="s">
        <v>235</v>
      </c>
      <c r="BM245" s="230" t="s">
        <v>339</v>
      </c>
    </row>
    <row r="246" s="2" customFormat="1">
      <c r="A246" s="37"/>
      <c r="B246" s="38"/>
      <c r="C246" s="39"/>
      <c r="D246" s="232" t="s">
        <v>136</v>
      </c>
      <c r="E246" s="39"/>
      <c r="F246" s="233" t="s">
        <v>340</v>
      </c>
      <c r="G246" s="39"/>
      <c r="H246" s="39"/>
      <c r="I246" s="234"/>
      <c r="J246" s="39"/>
      <c r="K246" s="39"/>
      <c r="L246" s="43"/>
      <c r="M246" s="235"/>
      <c r="N246" s="236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136</v>
      </c>
      <c r="AU246" s="16" t="s">
        <v>86</v>
      </c>
    </row>
    <row r="247" s="2" customFormat="1" ht="16.5" customHeight="1">
      <c r="A247" s="37"/>
      <c r="B247" s="38"/>
      <c r="C247" s="261" t="s">
        <v>341</v>
      </c>
      <c r="D247" s="261" t="s">
        <v>297</v>
      </c>
      <c r="E247" s="262" t="s">
        <v>342</v>
      </c>
      <c r="F247" s="263" t="s">
        <v>343</v>
      </c>
      <c r="G247" s="264" t="s">
        <v>217</v>
      </c>
      <c r="H247" s="265">
        <v>11.5</v>
      </c>
      <c r="I247" s="266"/>
      <c r="J247" s="267">
        <f>ROUND(I247*H247,2)</f>
        <v>0</v>
      </c>
      <c r="K247" s="268"/>
      <c r="L247" s="269"/>
      <c r="M247" s="270" t="s">
        <v>1</v>
      </c>
      <c r="N247" s="271" t="s">
        <v>41</v>
      </c>
      <c r="O247" s="90"/>
      <c r="P247" s="228">
        <f>O247*H247</f>
        <v>0</v>
      </c>
      <c r="Q247" s="228">
        <v>0.00052999999999999998</v>
      </c>
      <c r="R247" s="228">
        <f>Q247*H247</f>
        <v>0.0060949999999999997</v>
      </c>
      <c r="S247" s="228">
        <v>0</v>
      </c>
      <c r="T247" s="22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300</v>
      </c>
      <c r="AT247" s="230" t="s">
        <v>297</v>
      </c>
      <c r="AU247" s="230" t="s">
        <v>86</v>
      </c>
      <c r="AY247" s="16" t="s">
        <v>127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84</v>
      </c>
      <c r="BK247" s="231">
        <f>ROUND(I247*H247,2)</f>
        <v>0</v>
      </c>
      <c r="BL247" s="16" t="s">
        <v>235</v>
      </c>
      <c r="BM247" s="230" t="s">
        <v>344</v>
      </c>
    </row>
    <row r="248" s="2" customFormat="1">
      <c r="A248" s="37"/>
      <c r="B248" s="38"/>
      <c r="C248" s="39"/>
      <c r="D248" s="232" t="s">
        <v>136</v>
      </c>
      <c r="E248" s="39"/>
      <c r="F248" s="233" t="s">
        <v>343</v>
      </c>
      <c r="G248" s="39"/>
      <c r="H248" s="39"/>
      <c r="I248" s="234"/>
      <c r="J248" s="39"/>
      <c r="K248" s="39"/>
      <c r="L248" s="43"/>
      <c r="M248" s="235"/>
      <c r="N248" s="236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136</v>
      </c>
      <c r="AU248" s="16" t="s">
        <v>86</v>
      </c>
    </row>
    <row r="249" s="13" customFormat="1">
      <c r="A249" s="13"/>
      <c r="B249" s="239"/>
      <c r="C249" s="240"/>
      <c r="D249" s="232" t="s">
        <v>140</v>
      </c>
      <c r="E249" s="240"/>
      <c r="F249" s="242" t="s">
        <v>345</v>
      </c>
      <c r="G249" s="240"/>
      <c r="H249" s="243">
        <v>11.5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9" t="s">
        <v>140</v>
      </c>
      <c r="AU249" s="249" t="s">
        <v>86</v>
      </c>
      <c r="AV249" s="13" t="s">
        <v>86</v>
      </c>
      <c r="AW249" s="13" t="s">
        <v>4</v>
      </c>
      <c r="AX249" s="13" t="s">
        <v>84</v>
      </c>
      <c r="AY249" s="249" t="s">
        <v>127</v>
      </c>
    </row>
    <row r="250" s="2" customFormat="1" ht="24.15" customHeight="1">
      <c r="A250" s="37"/>
      <c r="B250" s="38"/>
      <c r="C250" s="218" t="s">
        <v>346</v>
      </c>
      <c r="D250" s="218" t="s">
        <v>130</v>
      </c>
      <c r="E250" s="219" t="s">
        <v>347</v>
      </c>
      <c r="F250" s="220" t="s">
        <v>348</v>
      </c>
      <c r="G250" s="221" t="s">
        <v>156</v>
      </c>
      <c r="H250" s="222">
        <v>48</v>
      </c>
      <c r="I250" s="223"/>
      <c r="J250" s="224">
        <f>ROUND(I250*H250,2)</f>
        <v>0</v>
      </c>
      <c r="K250" s="225"/>
      <c r="L250" s="43"/>
      <c r="M250" s="226" t="s">
        <v>1</v>
      </c>
      <c r="N250" s="227" t="s">
        <v>41</v>
      </c>
      <c r="O250" s="90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0" t="s">
        <v>235</v>
      </c>
      <c r="AT250" s="230" t="s">
        <v>130</v>
      </c>
      <c r="AU250" s="230" t="s">
        <v>86</v>
      </c>
      <c r="AY250" s="16" t="s">
        <v>127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6" t="s">
        <v>84</v>
      </c>
      <c r="BK250" s="231">
        <f>ROUND(I250*H250,2)</f>
        <v>0</v>
      </c>
      <c r="BL250" s="16" t="s">
        <v>235</v>
      </c>
      <c r="BM250" s="230" t="s">
        <v>349</v>
      </c>
    </row>
    <row r="251" s="2" customFormat="1">
      <c r="A251" s="37"/>
      <c r="B251" s="38"/>
      <c r="C251" s="39"/>
      <c r="D251" s="232" t="s">
        <v>136</v>
      </c>
      <c r="E251" s="39"/>
      <c r="F251" s="233" t="s">
        <v>350</v>
      </c>
      <c r="G251" s="39"/>
      <c r="H251" s="39"/>
      <c r="I251" s="234"/>
      <c r="J251" s="39"/>
      <c r="K251" s="39"/>
      <c r="L251" s="43"/>
      <c r="M251" s="235"/>
      <c r="N251" s="236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136</v>
      </c>
      <c r="AU251" s="16" t="s">
        <v>86</v>
      </c>
    </row>
    <row r="252" s="2" customFormat="1" ht="24.15" customHeight="1">
      <c r="A252" s="37"/>
      <c r="B252" s="38"/>
      <c r="C252" s="218" t="s">
        <v>351</v>
      </c>
      <c r="D252" s="218" t="s">
        <v>130</v>
      </c>
      <c r="E252" s="219" t="s">
        <v>352</v>
      </c>
      <c r="F252" s="220" t="s">
        <v>353</v>
      </c>
      <c r="G252" s="221" t="s">
        <v>156</v>
      </c>
      <c r="H252" s="222">
        <v>24</v>
      </c>
      <c r="I252" s="223"/>
      <c r="J252" s="224">
        <f>ROUND(I252*H252,2)</f>
        <v>0</v>
      </c>
      <c r="K252" s="225"/>
      <c r="L252" s="43"/>
      <c r="M252" s="226" t="s">
        <v>1</v>
      </c>
      <c r="N252" s="227" t="s">
        <v>41</v>
      </c>
      <c r="O252" s="90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235</v>
      </c>
      <c r="AT252" s="230" t="s">
        <v>130</v>
      </c>
      <c r="AU252" s="230" t="s">
        <v>86</v>
      </c>
      <c r="AY252" s="16" t="s">
        <v>127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84</v>
      </c>
      <c r="BK252" s="231">
        <f>ROUND(I252*H252,2)</f>
        <v>0</v>
      </c>
      <c r="BL252" s="16" t="s">
        <v>235</v>
      </c>
      <c r="BM252" s="230" t="s">
        <v>354</v>
      </c>
    </row>
    <row r="253" s="2" customFormat="1">
      <c r="A253" s="37"/>
      <c r="B253" s="38"/>
      <c r="C253" s="39"/>
      <c r="D253" s="232" t="s">
        <v>136</v>
      </c>
      <c r="E253" s="39"/>
      <c r="F253" s="233" t="s">
        <v>355</v>
      </c>
      <c r="G253" s="39"/>
      <c r="H253" s="39"/>
      <c r="I253" s="234"/>
      <c r="J253" s="39"/>
      <c r="K253" s="39"/>
      <c r="L253" s="43"/>
      <c r="M253" s="235"/>
      <c r="N253" s="236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136</v>
      </c>
      <c r="AU253" s="16" t="s">
        <v>86</v>
      </c>
    </row>
    <row r="254" s="2" customFormat="1" ht="21.75" customHeight="1">
      <c r="A254" s="37"/>
      <c r="B254" s="38"/>
      <c r="C254" s="218" t="s">
        <v>356</v>
      </c>
      <c r="D254" s="218" t="s">
        <v>130</v>
      </c>
      <c r="E254" s="219" t="s">
        <v>357</v>
      </c>
      <c r="F254" s="220" t="s">
        <v>358</v>
      </c>
      <c r="G254" s="221" t="s">
        <v>156</v>
      </c>
      <c r="H254" s="222">
        <v>40</v>
      </c>
      <c r="I254" s="223"/>
      <c r="J254" s="224">
        <f>ROUND(I254*H254,2)</f>
        <v>0</v>
      </c>
      <c r="K254" s="225"/>
      <c r="L254" s="43"/>
      <c r="M254" s="226" t="s">
        <v>1</v>
      </c>
      <c r="N254" s="227" t="s">
        <v>41</v>
      </c>
      <c r="O254" s="90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235</v>
      </c>
      <c r="AT254" s="230" t="s">
        <v>130</v>
      </c>
      <c r="AU254" s="230" t="s">
        <v>86</v>
      </c>
      <c r="AY254" s="16" t="s">
        <v>127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84</v>
      </c>
      <c r="BK254" s="231">
        <f>ROUND(I254*H254,2)</f>
        <v>0</v>
      </c>
      <c r="BL254" s="16" t="s">
        <v>235</v>
      </c>
      <c r="BM254" s="230" t="s">
        <v>359</v>
      </c>
    </row>
    <row r="255" s="2" customFormat="1">
      <c r="A255" s="37"/>
      <c r="B255" s="38"/>
      <c r="C255" s="39"/>
      <c r="D255" s="232" t="s">
        <v>136</v>
      </c>
      <c r="E255" s="39"/>
      <c r="F255" s="233" t="s">
        <v>360</v>
      </c>
      <c r="G255" s="39"/>
      <c r="H255" s="39"/>
      <c r="I255" s="234"/>
      <c r="J255" s="39"/>
      <c r="K255" s="39"/>
      <c r="L255" s="43"/>
      <c r="M255" s="235"/>
      <c r="N255" s="236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136</v>
      </c>
      <c r="AU255" s="16" t="s">
        <v>86</v>
      </c>
    </row>
    <row r="256" s="2" customFormat="1" ht="21.75" customHeight="1">
      <c r="A256" s="37"/>
      <c r="B256" s="38"/>
      <c r="C256" s="218" t="s">
        <v>361</v>
      </c>
      <c r="D256" s="218" t="s">
        <v>130</v>
      </c>
      <c r="E256" s="219" t="s">
        <v>362</v>
      </c>
      <c r="F256" s="220" t="s">
        <v>363</v>
      </c>
      <c r="G256" s="221" t="s">
        <v>156</v>
      </c>
      <c r="H256" s="222">
        <v>8</v>
      </c>
      <c r="I256" s="223"/>
      <c r="J256" s="224">
        <f>ROUND(I256*H256,2)</f>
        <v>0</v>
      </c>
      <c r="K256" s="225"/>
      <c r="L256" s="43"/>
      <c r="M256" s="226" t="s">
        <v>1</v>
      </c>
      <c r="N256" s="227" t="s">
        <v>41</v>
      </c>
      <c r="O256" s="90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0" t="s">
        <v>235</v>
      </c>
      <c r="AT256" s="230" t="s">
        <v>130</v>
      </c>
      <c r="AU256" s="230" t="s">
        <v>86</v>
      </c>
      <c r="AY256" s="16" t="s">
        <v>127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84</v>
      </c>
      <c r="BK256" s="231">
        <f>ROUND(I256*H256,2)</f>
        <v>0</v>
      </c>
      <c r="BL256" s="16" t="s">
        <v>235</v>
      </c>
      <c r="BM256" s="230" t="s">
        <v>364</v>
      </c>
    </row>
    <row r="257" s="2" customFormat="1">
      <c r="A257" s="37"/>
      <c r="B257" s="38"/>
      <c r="C257" s="39"/>
      <c r="D257" s="232" t="s">
        <v>136</v>
      </c>
      <c r="E257" s="39"/>
      <c r="F257" s="233" t="s">
        <v>365</v>
      </c>
      <c r="G257" s="39"/>
      <c r="H257" s="39"/>
      <c r="I257" s="234"/>
      <c r="J257" s="39"/>
      <c r="K257" s="39"/>
      <c r="L257" s="43"/>
      <c r="M257" s="235"/>
      <c r="N257" s="236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136</v>
      </c>
      <c r="AU257" s="16" t="s">
        <v>86</v>
      </c>
    </row>
    <row r="258" s="2" customFormat="1" ht="24.15" customHeight="1">
      <c r="A258" s="37"/>
      <c r="B258" s="38"/>
      <c r="C258" s="218" t="s">
        <v>366</v>
      </c>
      <c r="D258" s="218" t="s">
        <v>130</v>
      </c>
      <c r="E258" s="219" t="s">
        <v>367</v>
      </c>
      <c r="F258" s="220" t="s">
        <v>368</v>
      </c>
      <c r="G258" s="221" t="s">
        <v>156</v>
      </c>
      <c r="H258" s="222">
        <v>1</v>
      </c>
      <c r="I258" s="223"/>
      <c r="J258" s="224">
        <f>ROUND(I258*H258,2)</f>
        <v>0</v>
      </c>
      <c r="K258" s="225"/>
      <c r="L258" s="43"/>
      <c r="M258" s="226" t="s">
        <v>1</v>
      </c>
      <c r="N258" s="227" t="s">
        <v>41</v>
      </c>
      <c r="O258" s="90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0" t="s">
        <v>235</v>
      </c>
      <c r="AT258" s="230" t="s">
        <v>130</v>
      </c>
      <c r="AU258" s="230" t="s">
        <v>86</v>
      </c>
      <c r="AY258" s="16" t="s">
        <v>127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84</v>
      </c>
      <c r="BK258" s="231">
        <f>ROUND(I258*H258,2)</f>
        <v>0</v>
      </c>
      <c r="BL258" s="16" t="s">
        <v>235</v>
      </c>
      <c r="BM258" s="230" t="s">
        <v>369</v>
      </c>
    </row>
    <row r="259" s="2" customFormat="1">
      <c r="A259" s="37"/>
      <c r="B259" s="38"/>
      <c r="C259" s="39"/>
      <c r="D259" s="232" t="s">
        <v>136</v>
      </c>
      <c r="E259" s="39"/>
      <c r="F259" s="233" t="s">
        <v>370</v>
      </c>
      <c r="G259" s="39"/>
      <c r="H259" s="39"/>
      <c r="I259" s="234"/>
      <c r="J259" s="39"/>
      <c r="K259" s="39"/>
      <c r="L259" s="43"/>
      <c r="M259" s="235"/>
      <c r="N259" s="236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136</v>
      </c>
      <c r="AU259" s="16" t="s">
        <v>86</v>
      </c>
    </row>
    <row r="260" s="2" customFormat="1" ht="24.15" customHeight="1">
      <c r="A260" s="37"/>
      <c r="B260" s="38"/>
      <c r="C260" s="261" t="s">
        <v>371</v>
      </c>
      <c r="D260" s="261" t="s">
        <v>297</v>
      </c>
      <c r="E260" s="262" t="s">
        <v>372</v>
      </c>
      <c r="F260" s="263" t="s">
        <v>373</v>
      </c>
      <c r="G260" s="264" t="s">
        <v>156</v>
      </c>
      <c r="H260" s="265">
        <v>1</v>
      </c>
      <c r="I260" s="266"/>
      <c r="J260" s="267">
        <f>ROUND(I260*H260,2)</f>
        <v>0</v>
      </c>
      <c r="K260" s="268"/>
      <c r="L260" s="269"/>
      <c r="M260" s="270" t="s">
        <v>1</v>
      </c>
      <c r="N260" s="271" t="s">
        <v>41</v>
      </c>
      <c r="O260" s="90"/>
      <c r="P260" s="228">
        <f>O260*H260</f>
        <v>0</v>
      </c>
      <c r="Q260" s="228">
        <v>0.0014</v>
      </c>
      <c r="R260" s="228">
        <f>Q260*H260</f>
        <v>0.0014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300</v>
      </c>
      <c r="AT260" s="230" t="s">
        <v>297</v>
      </c>
      <c r="AU260" s="230" t="s">
        <v>86</v>
      </c>
      <c r="AY260" s="16" t="s">
        <v>127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84</v>
      </c>
      <c r="BK260" s="231">
        <f>ROUND(I260*H260,2)</f>
        <v>0</v>
      </c>
      <c r="BL260" s="16" t="s">
        <v>235</v>
      </c>
      <c r="BM260" s="230" t="s">
        <v>374</v>
      </c>
    </row>
    <row r="261" s="2" customFormat="1">
      <c r="A261" s="37"/>
      <c r="B261" s="38"/>
      <c r="C261" s="39"/>
      <c r="D261" s="232" t="s">
        <v>136</v>
      </c>
      <c r="E261" s="39"/>
      <c r="F261" s="233" t="s">
        <v>375</v>
      </c>
      <c r="G261" s="39"/>
      <c r="H261" s="39"/>
      <c r="I261" s="234"/>
      <c r="J261" s="39"/>
      <c r="K261" s="39"/>
      <c r="L261" s="43"/>
      <c r="M261" s="235"/>
      <c r="N261" s="236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136</v>
      </c>
      <c r="AU261" s="16" t="s">
        <v>86</v>
      </c>
    </row>
    <row r="262" s="2" customFormat="1" ht="24.15" customHeight="1">
      <c r="A262" s="37"/>
      <c r="B262" s="38"/>
      <c r="C262" s="218" t="s">
        <v>376</v>
      </c>
      <c r="D262" s="218" t="s">
        <v>130</v>
      </c>
      <c r="E262" s="219" t="s">
        <v>377</v>
      </c>
      <c r="F262" s="220" t="s">
        <v>378</v>
      </c>
      <c r="G262" s="221" t="s">
        <v>156</v>
      </c>
      <c r="H262" s="222">
        <v>11</v>
      </c>
      <c r="I262" s="223"/>
      <c r="J262" s="224">
        <f>ROUND(I262*H262,2)</f>
        <v>0</v>
      </c>
      <c r="K262" s="225"/>
      <c r="L262" s="43"/>
      <c r="M262" s="226" t="s">
        <v>1</v>
      </c>
      <c r="N262" s="227" t="s">
        <v>41</v>
      </c>
      <c r="O262" s="90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235</v>
      </c>
      <c r="AT262" s="230" t="s">
        <v>130</v>
      </c>
      <c r="AU262" s="230" t="s">
        <v>86</v>
      </c>
      <c r="AY262" s="16" t="s">
        <v>127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84</v>
      </c>
      <c r="BK262" s="231">
        <f>ROUND(I262*H262,2)</f>
        <v>0</v>
      </c>
      <c r="BL262" s="16" t="s">
        <v>235</v>
      </c>
      <c r="BM262" s="230" t="s">
        <v>379</v>
      </c>
    </row>
    <row r="263" s="2" customFormat="1">
      <c r="A263" s="37"/>
      <c r="B263" s="38"/>
      <c r="C263" s="39"/>
      <c r="D263" s="232" t="s">
        <v>136</v>
      </c>
      <c r="E263" s="39"/>
      <c r="F263" s="233" t="s">
        <v>380</v>
      </c>
      <c r="G263" s="39"/>
      <c r="H263" s="39"/>
      <c r="I263" s="234"/>
      <c r="J263" s="39"/>
      <c r="K263" s="39"/>
      <c r="L263" s="43"/>
      <c r="M263" s="235"/>
      <c r="N263" s="236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136</v>
      </c>
      <c r="AU263" s="16" t="s">
        <v>86</v>
      </c>
    </row>
    <row r="264" s="2" customFormat="1">
      <c r="A264" s="37"/>
      <c r="B264" s="38"/>
      <c r="C264" s="39"/>
      <c r="D264" s="232" t="s">
        <v>381</v>
      </c>
      <c r="E264" s="39"/>
      <c r="F264" s="272" t="s">
        <v>382</v>
      </c>
      <c r="G264" s="39"/>
      <c r="H264" s="39"/>
      <c r="I264" s="234"/>
      <c r="J264" s="39"/>
      <c r="K264" s="39"/>
      <c r="L264" s="43"/>
      <c r="M264" s="235"/>
      <c r="N264" s="236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381</v>
      </c>
      <c r="AU264" s="16" t="s">
        <v>86</v>
      </c>
    </row>
    <row r="265" s="2" customFormat="1" ht="24.15" customHeight="1">
      <c r="A265" s="37"/>
      <c r="B265" s="38"/>
      <c r="C265" s="261" t="s">
        <v>383</v>
      </c>
      <c r="D265" s="261" t="s">
        <v>297</v>
      </c>
      <c r="E265" s="262" t="s">
        <v>384</v>
      </c>
      <c r="F265" s="263" t="s">
        <v>385</v>
      </c>
      <c r="G265" s="264" t="s">
        <v>156</v>
      </c>
      <c r="H265" s="265">
        <v>11</v>
      </c>
      <c r="I265" s="266"/>
      <c r="J265" s="267">
        <f>ROUND(I265*H265,2)</f>
        <v>0</v>
      </c>
      <c r="K265" s="268"/>
      <c r="L265" s="269"/>
      <c r="M265" s="270" t="s">
        <v>1</v>
      </c>
      <c r="N265" s="271" t="s">
        <v>41</v>
      </c>
      <c r="O265" s="90"/>
      <c r="P265" s="228">
        <f>O265*H265</f>
        <v>0</v>
      </c>
      <c r="Q265" s="228">
        <v>0.00010000000000000001</v>
      </c>
      <c r="R265" s="228">
        <f>Q265*H265</f>
        <v>0.0011000000000000001</v>
      </c>
      <c r="S265" s="228">
        <v>0</v>
      </c>
      <c r="T265" s="22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0" t="s">
        <v>300</v>
      </c>
      <c r="AT265" s="230" t="s">
        <v>297</v>
      </c>
      <c r="AU265" s="230" t="s">
        <v>86</v>
      </c>
      <c r="AY265" s="16" t="s">
        <v>127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6" t="s">
        <v>84</v>
      </c>
      <c r="BK265" s="231">
        <f>ROUND(I265*H265,2)</f>
        <v>0</v>
      </c>
      <c r="BL265" s="16" t="s">
        <v>235</v>
      </c>
      <c r="BM265" s="230" t="s">
        <v>386</v>
      </c>
    </row>
    <row r="266" s="2" customFormat="1">
      <c r="A266" s="37"/>
      <c r="B266" s="38"/>
      <c r="C266" s="39"/>
      <c r="D266" s="232" t="s">
        <v>136</v>
      </c>
      <c r="E266" s="39"/>
      <c r="F266" s="233" t="s">
        <v>385</v>
      </c>
      <c r="G266" s="39"/>
      <c r="H266" s="39"/>
      <c r="I266" s="234"/>
      <c r="J266" s="39"/>
      <c r="K266" s="39"/>
      <c r="L266" s="43"/>
      <c r="M266" s="235"/>
      <c r="N266" s="236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136</v>
      </c>
      <c r="AU266" s="16" t="s">
        <v>86</v>
      </c>
    </row>
    <row r="267" s="2" customFormat="1" ht="24.15" customHeight="1">
      <c r="A267" s="37"/>
      <c r="B267" s="38"/>
      <c r="C267" s="218" t="s">
        <v>387</v>
      </c>
      <c r="D267" s="218" t="s">
        <v>130</v>
      </c>
      <c r="E267" s="219" t="s">
        <v>388</v>
      </c>
      <c r="F267" s="220" t="s">
        <v>389</v>
      </c>
      <c r="G267" s="221" t="s">
        <v>156</v>
      </c>
      <c r="H267" s="222">
        <v>9</v>
      </c>
      <c r="I267" s="223"/>
      <c r="J267" s="224">
        <f>ROUND(I267*H267,2)</f>
        <v>0</v>
      </c>
      <c r="K267" s="225"/>
      <c r="L267" s="43"/>
      <c r="M267" s="226" t="s">
        <v>1</v>
      </c>
      <c r="N267" s="227" t="s">
        <v>41</v>
      </c>
      <c r="O267" s="90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0" t="s">
        <v>235</v>
      </c>
      <c r="AT267" s="230" t="s">
        <v>130</v>
      </c>
      <c r="AU267" s="230" t="s">
        <v>86</v>
      </c>
      <c r="AY267" s="16" t="s">
        <v>127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6" t="s">
        <v>84</v>
      </c>
      <c r="BK267" s="231">
        <f>ROUND(I267*H267,2)</f>
        <v>0</v>
      </c>
      <c r="BL267" s="16" t="s">
        <v>235</v>
      </c>
      <c r="BM267" s="230" t="s">
        <v>390</v>
      </c>
    </row>
    <row r="268" s="2" customFormat="1">
      <c r="A268" s="37"/>
      <c r="B268" s="38"/>
      <c r="C268" s="39"/>
      <c r="D268" s="232" t="s">
        <v>136</v>
      </c>
      <c r="E268" s="39"/>
      <c r="F268" s="233" t="s">
        <v>391</v>
      </c>
      <c r="G268" s="39"/>
      <c r="H268" s="39"/>
      <c r="I268" s="234"/>
      <c r="J268" s="39"/>
      <c r="K268" s="39"/>
      <c r="L268" s="43"/>
      <c r="M268" s="235"/>
      <c r="N268" s="236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136</v>
      </c>
      <c r="AU268" s="16" t="s">
        <v>86</v>
      </c>
    </row>
    <row r="269" s="2" customFormat="1" ht="24.15" customHeight="1">
      <c r="A269" s="37"/>
      <c r="B269" s="38"/>
      <c r="C269" s="261" t="s">
        <v>392</v>
      </c>
      <c r="D269" s="261" t="s">
        <v>297</v>
      </c>
      <c r="E269" s="262" t="s">
        <v>393</v>
      </c>
      <c r="F269" s="263" t="s">
        <v>394</v>
      </c>
      <c r="G269" s="264" t="s">
        <v>156</v>
      </c>
      <c r="H269" s="265">
        <v>9</v>
      </c>
      <c r="I269" s="266"/>
      <c r="J269" s="267">
        <f>ROUND(I269*H269,2)</f>
        <v>0</v>
      </c>
      <c r="K269" s="268"/>
      <c r="L269" s="269"/>
      <c r="M269" s="270" t="s">
        <v>1</v>
      </c>
      <c r="N269" s="271" t="s">
        <v>41</v>
      </c>
      <c r="O269" s="90"/>
      <c r="P269" s="228">
        <f>O269*H269</f>
        <v>0</v>
      </c>
      <c r="Q269" s="228">
        <v>0.00011</v>
      </c>
      <c r="R269" s="228">
        <f>Q269*H269</f>
        <v>0.00098999999999999999</v>
      </c>
      <c r="S269" s="228">
        <v>0</v>
      </c>
      <c r="T269" s="22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300</v>
      </c>
      <c r="AT269" s="230" t="s">
        <v>297</v>
      </c>
      <c r="AU269" s="230" t="s">
        <v>86</v>
      </c>
      <c r="AY269" s="16" t="s">
        <v>127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84</v>
      </c>
      <c r="BK269" s="231">
        <f>ROUND(I269*H269,2)</f>
        <v>0</v>
      </c>
      <c r="BL269" s="16" t="s">
        <v>235</v>
      </c>
      <c r="BM269" s="230" t="s">
        <v>395</v>
      </c>
    </row>
    <row r="270" s="2" customFormat="1">
      <c r="A270" s="37"/>
      <c r="B270" s="38"/>
      <c r="C270" s="39"/>
      <c r="D270" s="232" t="s">
        <v>136</v>
      </c>
      <c r="E270" s="39"/>
      <c r="F270" s="233" t="s">
        <v>394</v>
      </c>
      <c r="G270" s="39"/>
      <c r="H270" s="39"/>
      <c r="I270" s="234"/>
      <c r="J270" s="39"/>
      <c r="K270" s="39"/>
      <c r="L270" s="43"/>
      <c r="M270" s="235"/>
      <c r="N270" s="236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136</v>
      </c>
      <c r="AU270" s="16" t="s">
        <v>86</v>
      </c>
    </row>
    <row r="271" s="2" customFormat="1" ht="24.15" customHeight="1">
      <c r="A271" s="37"/>
      <c r="B271" s="38"/>
      <c r="C271" s="218" t="s">
        <v>396</v>
      </c>
      <c r="D271" s="218" t="s">
        <v>130</v>
      </c>
      <c r="E271" s="219" t="s">
        <v>397</v>
      </c>
      <c r="F271" s="220" t="s">
        <v>398</v>
      </c>
      <c r="G271" s="221" t="s">
        <v>156</v>
      </c>
      <c r="H271" s="222">
        <v>3</v>
      </c>
      <c r="I271" s="223"/>
      <c r="J271" s="224">
        <f>ROUND(I271*H271,2)</f>
        <v>0</v>
      </c>
      <c r="K271" s="225"/>
      <c r="L271" s="43"/>
      <c r="M271" s="226" t="s">
        <v>1</v>
      </c>
      <c r="N271" s="227" t="s">
        <v>41</v>
      </c>
      <c r="O271" s="90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0" t="s">
        <v>235</v>
      </c>
      <c r="AT271" s="230" t="s">
        <v>130</v>
      </c>
      <c r="AU271" s="230" t="s">
        <v>86</v>
      </c>
      <c r="AY271" s="16" t="s">
        <v>127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6" t="s">
        <v>84</v>
      </c>
      <c r="BK271" s="231">
        <f>ROUND(I271*H271,2)</f>
        <v>0</v>
      </c>
      <c r="BL271" s="16" t="s">
        <v>235</v>
      </c>
      <c r="BM271" s="230" t="s">
        <v>399</v>
      </c>
    </row>
    <row r="272" s="2" customFormat="1">
      <c r="A272" s="37"/>
      <c r="B272" s="38"/>
      <c r="C272" s="39"/>
      <c r="D272" s="232" t="s">
        <v>136</v>
      </c>
      <c r="E272" s="39"/>
      <c r="F272" s="233" t="s">
        <v>400</v>
      </c>
      <c r="G272" s="39"/>
      <c r="H272" s="39"/>
      <c r="I272" s="234"/>
      <c r="J272" s="39"/>
      <c r="K272" s="39"/>
      <c r="L272" s="43"/>
      <c r="M272" s="235"/>
      <c r="N272" s="236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136</v>
      </c>
      <c r="AU272" s="16" t="s">
        <v>86</v>
      </c>
    </row>
    <row r="273" s="2" customFormat="1" ht="16.5" customHeight="1">
      <c r="A273" s="37"/>
      <c r="B273" s="38"/>
      <c r="C273" s="261" t="s">
        <v>401</v>
      </c>
      <c r="D273" s="261" t="s">
        <v>297</v>
      </c>
      <c r="E273" s="262" t="s">
        <v>402</v>
      </c>
      <c r="F273" s="263" t="s">
        <v>403</v>
      </c>
      <c r="G273" s="264" t="s">
        <v>156</v>
      </c>
      <c r="H273" s="265">
        <v>3</v>
      </c>
      <c r="I273" s="266"/>
      <c r="J273" s="267">
        <f>ROUND(I273*H273,2)</f>
        <v>0</v>
      </c>
      <c r="K273" s="268"/>
      <c r="L273" s="269"/>
      <c r="M273" s="270" t="s">
        <v>1</v>
      </c>
      <c r="N273" s="271" t="s">
        <v>41</v>
      </c>
      <c r="O273" s="90"/>
      <c r="P273" s="228">
        <f>O273*H273</f>
        <v>0</v>
      </c>
      <c r="Q273" s="228">
        <v>6.0000000000000002E-05</v>
      </c>
      <c r="R273" s="228">
        <f>Q273*H273</f>
        <v>0.00018000000000000001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300</v>
      </c>
      <c r="AT273" s="230" t="s">
        <v>297</v>
      </c>
      <c r="AU273" s="230" t="s">
        <v>86</v>
      </c>
      <c r="AY273" s="16" t="s">
        <v>127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84</v>
      </c>
      <c r="BK273" s="231">
        <f>ROUND(I273*H273,2)</f>
        <v>0</v>
      </c>
      <c r="BL273" s="16" t="s">
        <v>235</v>
      </c>
      <c r="BM273" s="230" t="s">
        <v>404</v>
      </c>
    </row>
    <row r="274" s="2" customFormat="1">
      <c r="A274" s="37"/>
      <c r="B274" s="38"/>
      <c r="C274" s="39"/>
      <c r="D274" s="232" t="s">
        <v>136</v>
      </c>
      <c r="E274" s="39"/>
      <c r="F274" s="233" t="s">
        <v>403</v>
      </c>
      <c r="G274" s="39"/>
      <c r="H274" s="39"/>
      <c r="I274" s="234"/>
      <c r="J274" s="39"/>
      <c r="K274" s="39"/>
      <c r="L274" s="43"/>
      <c r="M274" s="235"/>
      <c r="N274" s="236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136</v>
      </c>
      <c r="AU274" s="16" t="s">
        <v>86</v>
      </c>
    </row>
    <row r="275" s="2" customFormat="1" ht="24.15" customHeight="1">
      <c r="A275" s="37"/>
      <c r="B275" s="38"/>
      <c r="C275" s="218" t="s">
        <v>405</v>
      </c>
      <c r="D275" s="218" t="s">
        <v>130</v>
      </c>
      <c r="E275" s="219" t="s">
        <v>406</v>
      </c>
      <c r="F275" s="220" t="s">
        <v>407</v>
      </c>
      <c r="G275" s="221" t="s">
        <v>156</v>
      </c>
      <c r="H275" s="222">
        <v>13</v>
      </c>
      <c r="I275" s="223"/>
      <c r="J275" s="224">
        <f>ROUND(I275*H275,2)</f>
        <v>0</v>
      </c>
      <c r="K275" s="225"/>
      <c r="L275" s="43"/>
      <c r="M275" s="226" t="s">
        <v>1</v>
      </c>
      <c r="N275" s="227" t="s">
        <v>41</v>
      </c>
      <c r="O275" s="90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0" t="s">
        <v>235</v>
      </c>
      <c r="AT275" s="230" t="s">
        <v>130</v>
      </c>
      <c r="AU275" s="230" t="s">
        <v>86</v>
      </c>
      <c r="AY275" s="16" t="s">
        <v>127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6" t="s">
        <v>84</v>
      </c>
      <c r="BK275" s="231">
        <f>ROUND(I275*H275,2)</f>
        <v>0</v>
      </c>
      <c r="BL275" s="16" t="s">
        <v>235</v>
      </c>
      <c r="BM275" s="230" t="s">
        <v>408</v>
      </c>
    </row>
    <row r="276" s="2" customFormat="1">
      <c r="A276" s="37"/>
      <c r="B276" s="38"/>
      <c r="C276" s="39"/>
      <c r="D276" s="232" t="s">
        <v>136</v>
      </c>
      <c r="E276" s="39"/>
      <c r="F276" s="233" t="s">
        <v>409</v>
      </c>
      <c r="G276" s="39"/>
      <c r="H276" s="39"/>
      <c r="I276" s="234"/>
      <c r="J276" s="39"/>
      <c r="K276" s="39"/>
      <c r="L276" s="43"/>
      <c r="M276" s="235"/>
      <c r="N276" s="236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136</v>
      </c>
      <c r="AU276" s="16" t="s">
        <v>86</v>
      </c>
    </row>
    <row r="277" s="2" customFormat="1">
      <c r="A277" s="37"/>
      <c r="B277" s="38"/>
      <c r="C277" s="39"/>
      <c r="D277" s="237" t="s">
        <v>138</v>
      </c>
      <c r="E277" s="39"/>
      <c r="F277" s="238" t="s">
        <v>410</v>
      </c>
      <c r="G277" s="39"/>
      <c r="H277" s="39"/>
      <c r="I277" s="234"/>
      <c r="J277" s="39"/>
      <c r="K277" s="39"/>
      <c r="L277" s="43"/>
      <c r="M277" s="235"/>
      <c r="N277" s="236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138</v>
      </c>
      <c r="AU277" s="16" t="s">
        <v>86</v>
      </c>
    </row>
    <row r="278" s="2" customFormat="1" ht="24.15" customHeight="1">
      <c r="A278" s="37"/>
      <c r="B278" s="38"/>
      <c r="C278" s="261" t="s">
        <v>411</v>
      </c>
      <c r="D278" s="261" t="s">
        <v>297</v>
      </c>
      <c r="E278" s="262" t="s">
        <v>412</v>
      </c>
      <c r="F278" s="263" t="s">
        <v>413</v>
      </c>
      <c r="G278" s="264" t="s">
        <v>156</v>
      </c>
      <c r="H278" s="265">
        <v>10</v>
      </c>
      <c r="I278" s="266"/>
      <c r="J278" s="267">
        <f>ROUND(I278*H278,2)</f>
        <v>0</v>
      </c>
      <c r="K278" s="268"/>
      <c r="L278" s="269"/>
      <c r="M278" s="270" t="s">
        <v>1</v>
      </c>
      <c r="N278" s="271" t="s">
        <v>41</v>
      </c>
      <c r="O278" s="90"/>
      <c r="P278" s="228">
        <f>O278*H278</f>
        <v>0</v>
      </c>
      <c r="Q278" s="228">
        <v>0.00080000000000000004</v>
      </c>
      <c r="R278" s="228">
        <f>Q278*H278</f>
        <v>0.0080000000000000002</v>
      </c>
      <c r="S278" s="228">
        <v>0</v>
      </c>
      <c r="T278" s="229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0" t="s">
        <v>300</v>
      </c>
      <c r="AT278" s="230" t="s">
        <v>297</v>
      </c>
      <c r="AU278" s="230" t="s">
        <v>86</v>
      </c>
      <c r="AY278" s="16" t="s">
        <v>127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6" t="s">
        <v>84</v>
      </c>
      <c r="BK278" s="231">
        <f>ROUND(I278*H278,2)</f>
        <v>0</v>
      </c>
      <c r="BL278" s="16" t="s">
        <v>235</v>
      </c>
      <c r="BM278" s="230" t="s">
        <v>414</v>
      </c>
    </row>
    <row r="279" s="2" customFormat="1">
      <c r="A279" s="37"/>
      <c r="B279" s="38"/>
      <c r="C279" s="39"/>
      <c r="D279" s="232" t="s">
        <v>136</v>
      </c>
      <c r="E279" s="39"/>
      <c r="F279" s="233" t="s">
        <v>415</v>
      </c>
      <c r="G279" s="39"/>
      <c r="H279" s="39"/>
      <c r="I279" s="234"/>
      <c r="J279" s="39"/>
      <c r="K279" s="39"/>
      <c r="L279" s="43"/>
      <c r="M279" s="235"/>
      <c r="N279" s="236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136</v>
      </c>
      <c r="AU279" s="16" t="s">
        <v>86</v>
      </c>
    </row>
    <row r="280" s="2" customFormat="1" ht="24.15" customHeight="1">
      <c r="A280" s="37"/>
      <c r="B280" s="38"/>
      <c r="C280" s="261" t="s">
        <v>416</v>
      </c>
      <c r="D280" s="261" t="s">
        <v>297</v>
      </c>
      <c r="E280" s="262" t="s">
        <v>417</v>
      </c>
      <c r="F280" s="263" t="s">
        <v>418</v>
      </c>
      <c r="G280" s="264" t="s">
        <v>156</v>
      </c>
      <c r="H280" s="265">
        <v>3</v>
      </c>
      <c r="I280" s="266"/>
      <c r="J280" s="267">
        <f>ROUND(I280*H280,2)</f>
        <v>0</v>
      </c>
      <c r="K280" s="268"/>
      <c r="L280" s="269"/>
      <c r="M280" s="270" t="s">
        <v>1</v>
      </c>
      <c r="N280" s="271" t="s">
        <v>41</v>
      </c>
      <c r="O280" s="90"/>
      <c r="P280" s="228">
        <f>O280*H280</f>
        <v>0</v>
      </c>
      <c r="Q280" s="228">
        <v>0.00040000000000000002</v>
      </c>
      <c r="R280" s="228">
        <f>Q280*H280</f>
        <v>0.0012000000000000001</v>
      </c>
      <c r="S280" s="228">
        <v>0</v>
      </c>
      <c r="T280" s="22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0" t="s">
        <v>300</v>
      </c>
      <c r="AT280" s="230" t="s">
        <v>297</v>
      </c>
      <c r="AU280" s="230" t="s">
        <v>86</v>
      </c>
      <c r="AY280" s="16" t="s">
        <v>127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6" t="s">
        <v>84</v>
      </c>
      <c r="BK280" s="231">
        <f>ROUND(I280*H280,2)</f>
        <v>0</v>
      </c>
      <c r="BL280" s="16" t="s">
        <v>235</v>
      </c>
      <c r="BM280" s="230" t="s">
        <v>419</v>
      </c>
    </row>
    <row r="281" s="2" customFormat="1">
      <c r="A281" s="37"/>
      <c r="B281" s="38"/>
      <c r="C281" s="39"/>
      <c r="D281" s="232" t="s">
        <v>136</v>
      </c>
      <c r="E281" s="39"/>
      <c r="F281" s="233" t="s">
        <v>420</v>
      </c>
      <c r="G281" s="39"/>
      <c r="H281" s="39"/>
      <c r="I281" s="234"/>
      <c r="J281" s="39"/>
      <c r="K281" s="39"/>
      <c r="L281" s="43"/>
      <c r="M281" s="235"/>
      <c r="N281" s="236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136</v>
      </c>
      <c r="AU281" s="16" t="s">
        <v>86</v>
      </c>
    </row>
    <row r="282" s="2" customFormat="1" ht="24.15" customHeight="1">
      <c r="A282" s="37"/>
      <c r="B282" s="38"/>
      <c r="C282" s="218" t="s">
        <v>421</v>
      </c>
      <c r="D282" s="218" t="s">
        <v>130</v>
      </c>
      <c r="E282" s="219" t="s">
        <v>422</v>
      </c>
      <c r="F282" s="220" t="s">
        <v>423</v>
      </c>
      <c r="G282" s="221" t="s">
        <v>156</v>
      </c>
      <c r="H282" s="222">
        <v>1</v>
      </c>
      <c r="I282" s="223"/>
      <c r="J282" s="224">
        <f>ROUND(I282*H282,2)</f>
        <v>0</v>
      </c>
      <c r="K282" s="225"/>
      <c r="L282" s="43"/>
      <c r="M282" s="226" t="s">
        <v>1</v>
      </c>
      <c r="N282" s="227" t="s">
        <v>41</v>
      </c>
      <c r="O282" s="90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0" t="s">
        <v>235</v>
      </c>
      <c r="AT282" s="230" t="s">
        <v>130</v>
      </c>
      <c r="AU282" s="230" t="s">
        <v>86</v>
      </c>
      <c r="AY282" s="16" t="s">
        <v>127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6" t="s">
        <v>84</v>
      </c>
      <c r="BK282" s="231">
        <f>ROUND(I282*H282,2)</f>
        <v>0</v>
      </c>
      <c r="BL282" s="16" t="s">
        <v>235</v>
      </c>
      <c r="BM282" s="230" t="s">
        <v>424</v>
      </c>
    </row>
    <row r="283" s="2" customFormat="1">
      <c r="A283" s="37"/>
      <c r="B283" s="38"/>
      <c r="C283" s="39"/>
      <c r="D283" s="232" t="s">
        <v>136</v>
      </c>
      <c r="E283" s="39"/>
      <c r="F283" s="233" t="s">
        <v>425</v>
      </c>
      <c r="G283" s="39"/>
      <c r="H283" s="39"/>
      <c r="I283" s="234"/>
      <c r="J283" s="39"/>
      <c r="K283" s="39"/>
      <c r="L283" s="43"/>
      <c r="M283" s="235"/>
      <c r="N283" s="236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136</v>
      </c>
      <c r="AU283" s="16" t="s">
        <v>86</v>
      </c>
    </row>
    <row r="284" s="2" customFormat="1">
      <c r="A284" s="37"/>
      <c r="B284" s="38"/>
      <c r="C284" s="39"/>
      <c r="D284" s="237" t="s">
        <v>138</v>
      </c>
      <c r="E284" s="39"/>
      <c r="F284" s="238" t="s">
        <v>426</v>
      </c>
      <c r="G284" s="39"/>
      <c r="H284" s="39"/>
      <c r="I284" s="234"/>
      <c r="J284" s="39"/>
      <c r="K284" s="39"/>
      <c r="L284" s="43"/>
      <c r="M284" s="235"/>
      <c r="N284" s="236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138</v>
      </c>
      <c r="AU284" s="16" t="s">
        <v>86</v>
      </c>
    </row>
    <row r="285" s="2" customFormat="1" ht="24.15" customHeight="1">
      <c r="A285" s="37"/>
      <c r="B285" s="38"/>
      <c r="C285" s="261" t="s">
        <v>427</v>
      </c>
      <c r="D285" s="261" t="s">
        <v>297</v>
      </c>
      <c r="E285" s="262" t="s">
        <v>428</v>
      </c>
      <c r="F285" s="263" t="s">
        <v>429</v>
      </c>
      <c r="G285" s="264" t="s">
        <v>156</v>
      </c>
      <c r="H285" s="265">
        <v>1</v>
      </c>
      <c r="I285" s="266"/>
      <c r="J285" s="267">
        <f>ROUND(I285*H285,2)</f>
        <v>0</v>
      </c>
      <c r="K285" s="268"/>
      <c r="L285" s="269"/>
      <c r="M285" s="270" t="s">
        <v>1</v>
      </c>
      <c r="N285" s="271" t="s">
        <v>41</v>
      </c>
      <c r="O285" s="90"/>
      <c r="P285" s="228">
        <f>O285*H285</f>
        <v>0</v>
      </c>
      <c r="Q285" s="228">
        <v>0.0010499999999999999</v>
      </c>
      <c r="R285" s="228">
        <f>Q285*H285</f>
        <v>0.0010499999999999999</v>
      </c>
      <c r="S285" s="228">
        <v>0</v>
      </c>
      <c r="T285" s="22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0" t="s">
        <v>300</v>
      </c>
      <c r="AT285" s="230" t="s">
        <v>297</v>
      </c>
      <c r="AU285" s="230" t="s">
        <v>86</v>
      </c>
      <c r="AY285" s="16" t="s">
        <v>127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6" t="s">
        <v>84</v>
      </c>
      <c r="BK285" s="231">
        <f>ROUND(I285*H285,2)</f>
        <v>0</v>
      </c>
      <c r="BL285" s="16" t="s">
        <v>235</v>
      </c>
      <c r="BM285" s="230" t="s">
        <v>430</v>
      </c>
    </row>
    <row r="286" s="2" customFormat="1">
      <c r="A286" s="37"/>
      <c r="B286" s="38"/>
      <c r="C286" s="39"/>
      <c r="D286" s="232" t="s">
        <v>136</v>
      </c>
      <c r="E286" s="39"/>
      <c r="F286" s="233" t="s">
        <v>431</v>
      </c>
      <c r="G286" s="39"/>
      <c r="H286" s="39"/>
      <c r="I286" s="234"/>
      <c r="J286" s="39"/>
      <c r="K286" s="39"/>
      <c r="L286" s="43"/>
      <c r="M286" s="235"/>
      <c r="N286" s="236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136</v>
      </c>
      <c r="AU286" s="16" t="s">
        <v>86</v>
      </c>
    </row>
    <row r="287" s="2" customFormat="1" ht="16.5" customHeight="1">
      <c r="A287" s="37"/>
      <c r="B287" s="38"/>
      <c r="C287" s="218" t="s">
        <v>432</v>
      </c>
      <c r="D287" s="218" t="s">
        <v>130</v>
      </c>
      <c r="E287" s="219" t="s">
        <v>433</v>
      </c>
      <c r="F287" s="220" t="s">
        <v>434</v>
      </c>
      <c r="G287" s="221" t="s">
        <v>156</v>
      </c>
      <c r="H287" s="222">
        <v>3</v>
      </c>
      <c r="I287" s="223"/>
      <c r="J287" s="224">
        <f>ROUND(I287*H287,2)</f>
        <v>0</v>
      </c>
      <c r="K287" s="225"/>
      <c r="L287" s="43"/>
      <c r="M287" s="226" t="s">
        <v>1</v>
      </c>
      <c r="N287" s="227" t="s">
        <v>41</v>
      </c>
      <c r="O287" s="90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0" t="s">
        <v>235</v>
      </c>
      <c r="AT287" s="230" t="s">
        <v>130</v>
      </c>
      <c r="AU287" s="230" t="s">
        <v>86</v>
      </c>
      <c r="AY287" s="16" t="s">
        <v>127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6" t="s">
        <v>84</v>
      </c>
      <c r="BK287" s="231">
        <f>ROUND(I287*H287,2)</f>
        <v>0</v>
      </c>
      <c r="BL287" s="16" t="s">
        <v>235</v>
      </c>
      <c r="BM287" s="230" t="s">
        <v>435</v>
      </c>
    </row>
    <row r="288" s="2" customFormat="1">
      <c r="A288" s="37"/>
      <c r="B288" s="38"/>
      <c r="C288" s="39"/>
      <c r="D288" s="232" t="s">
        <v>136</v>
      </c>
      <c r="E288" s="39"/>
      <c r="F288" s="233" t="s">
        <v>436</v>
      </c>
      <c r="G288" s="39"/>
      <c r="H288" s="39"/>
      <c r="I288" s="234"/>
      <c r="J288" s="39"/>
      <c r="K288" s="39"/>
      <c r="L288" s="43"/>
      <c r="M288" s="235"/>
      <c r="N288" s="236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136</v>
      </c>
      <c r="AU288" s="16" t="s">
        <v>86</v>
      </c>
    </row>
    <row r="289" s="2" customFormat="1">
      <c r="A289" s="37"/>
      <c r="B289" s="38"/>
      <c r="C289" s="39"/>
      <c r="D289" s="237" t="s">
        <v>138</v>
      </c>
      <c r="E289" s="39"/>
      <c r="F289" s="238" t="s">
        <v>437</v>
      </c>
      <c r="G289" s="39"/>
      <c r="H289" s="39"/>
      <c r="I289" s="234"/>
      <c r="J289" s="39"/>
      <c r="K289" s="39"/>
      <c r="L289" s="43"/>
      <c r="M289" s="235"/>
      <c r="N289" s="236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138</v>
      </c>
      <c r="AU289" s="16" t="s">
        <v>86</v>
      </c>
    </row>
    <row r="290" s="2" customFormat="1">
      <c r="A290" s="37"/>
      <c r="B290" s="38"/>
      <c r="C290" s="39"/>
      <c r="D290" s="232" t="s">
        <v>381</v>
      </c>
      <c r="E290" s="39"/>
      <c r="F290" s="272" t="s">
        <v>438</v>
      </c>
      <c r="G290" s="39"/>
      <c r="H290" s="39"/>
      <c r="I290" s="234"/>
      <c r="J290" s="39"/>
      <c r="K290" s="39"/>
      <c r="L290" s="43"/>
      <c r="M290" s="235"/>
      <c r="N290" s="236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381</v>
      </c>
      <c r="AU290" s="16" t="s">
        <v>86</v>
      </c>
    </row>
    <row r="291" s="2" customFormat="1" ht="24.15" customHeight="1">
      <c r="A291" s="37"/>
      <c r="B291" s="38"/>
      <c r="C291" s="218" t="s">
        <v>439</v>
      </c>
      <c r="D291" s="218" t="s">
        <v>130</v>
      </c>
      <c r="E291" s="219" t="s">
        <v>440</v>
      </c>
      <c r="F291" s="220" t="s">
        <v>441</v>
      </c>
      <c r="G291" s="221" t="s">
        <v>156</v>
      </c>
      <c r="H291" s="222">
        <v>15</v>
      </c>
      <c r="I291" s="223"/>
      <c r="J291" s="224">
        <f>ROUND(I291*H291,2)</f>
        <v>0</v>
      </c>
      <c r="K291" s="225"/>
      <c r="L291" s="43"/>
      <c r="M291" s="226" t="s">
        <v>1</v>
      </c>
      <c r="N291" s="227" t="s">
        <v>41</v>
      </c>
      <c r="O291" s="90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0" t="s">
        <v>235</v>
      </c>
      <c r="AT291" s="230" t="s">
        <v>130</v>
      </c>
      <c r="AU291" s="230" t="s">
        <v>86</v>
      </c>
      <c r="AY291" s="16" t="s">
        <v>127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6" t="s">
        <v>84</v>
      </c>
      <c r="BK291" s="231">
        <f>ROUND(I291*H291,2)</f>
        <v>0</v>
      </c>
      <c r="BL291" s="16" t="s">
        <v>235</v>
      </c>
      <c r="BM291" s="230" t="s">
        <v>442</v>
      </c>
    </row>
    <row r="292" s="2" customFormat="1">
      <c r="A292" s="37"/>
      <c r="B292" s="38"/>
      <c r="C292" s="39"/>
      <c r="D292" s="232" t="s">
        <v>136</v>
      </c>
      <c r="E292" s="39"/>
      <c r="F292" s="233" t="s">
        <v>443</v>
      </c>
      <c r="G292" s="39"/>
      <c r="H292" s="39"/>
      <c r="I292" s="234"/>
      <c r="J292" s="39"/>
      <c r="K292" s="39"/>
      <c r="L292" s="43"/>
      <c r="M292" s="235"/>
      <c r="N292" s="236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136</v>
      </c>
      <c r="AU292" s="16" t="s">
        <v>86</v>
      </c>
    </row>
    <row r="293" s="2" customFormat="1" ht="33" customHeight="1">
      <c r="A293" s="37"/>
      <c r="B293" s="38"/>
      <c r="C293" s="218" t="s">
        <v>444</v>
      </c>
      <c r="D293" s="218" t="s">
        <v>130</v>
      </c>
      <c r="E293" s="219" t="s">
        <v>255</v>
      </c>
      <c r="F293" s="220" t="s">
        <v>445</v>
      </c>
      <c r="G293" s="221" t="s">
        <v>446</v>
      </c>
      <c r="H293" s="222">
        <v>15</v>
      </c>
      <c r="I293" s="223"/>
      <c r="J293" s="224">
        <f>ROUND(I293*H293,2)</f>
        <v>0</v>
      </c>
      <c r="K293" s="225"/>
      <c r="L293" s="43"/>
      <c r="M293" s="226" t="s">
        <v>1</v>
      </c>
      <c r="N293" s="227" t="s">
        <v>41</v>
      </c>
      <c r="O293" s="90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0" t="s">
        <v>447</v>
      </c>
      <c r="AT293" s="230" t="s">
        <v>130</v>
      </c>
      <c r="AU293" s="230" t="s">
        <v>86</v>
      </c>
      <c r="AY293" s="16" t="s">
        <v>127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6" t="s">
        <v>84</v>
      </c>
      <c r="BK293" s="231">
        <f>ROUND(I293*H293,2)</f>
        <v>0</v>
      </c>
      <c r="BL293" s="16" t="s">
        <v>447</v>
      </c>
      <c r="BM293" s="230" t="s">
        <v>448</v>
      </c>
    </row>
    <row r="294" s="2" customFormat="1">
      <c r="A294" s="37"/>
      <c r="B294" s="38"/>
      <c r="C294" s="39"/>
      <c r="D294" s="232" t="s">
        <v>136</v>
      </c>
      <c r="E294" s="39"/>
      <c r="F294" s="233" t="s">
        <v>449</v>
      </c>
      <c r="G294" s="39"/>
      <c r="H294" s="39"/>
      <c r="I294" s="234"/>
      <c r="J294" s="39"/>
      <c r="K294" s="39"/>
      <c r="L294" s="43"/>
      <c r="M294" s="235"/>
      <c r="N294" s="236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136</v>
      </c>
      <c r="AU294" s="16" t="s">
        <v>86</v>
      </c>
    </row>
    <row r="295" s="2" customFormat="1">
      <c r="A295" s="37"/>
      <c r="B295" s="38"/>
      <c r="C295" s="39"/>
      <c r="D295" s="232" t="s">
        <v>381</v>
      </c>
      <c r="E295" s="39"/>
      <c r="F295" s="272" t="s">
        <v>450</v>
      </c>
      <c r="G295" s="39"/>
      <c r="H295" s="39"/>
      <c r="I295" s="234"/>
      <c r="J295" s="39"/>
      <c r="K295" s="39"/>
      <c r="L295" s="43"/>
      <c r="M295" s="235"/>
      <c r="N295" s="236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381</v>
      </c>
      <c r="AU295" s="16" t="s">
        <v>86</v>
      </c>
    </row>
    <row r="296" s="2" customFormat="1" ht="24.15" customHeight="1">
      <c r="A296" s="37"/>
      <c r="B296" s="38"/>
      <c r="C296" s="218" t="s">
        <v>451</v>
      </c>
      <c r="D296" s="218" t="s">
        <v>130</v>
      </c>
      <c r="E296" s="219" t="s">
        <v>452</v>
      </c>
      <c r="F296" s="220" t="s">
        <v>453</v>
      </c>
      <c r="G296" s="221" t="s">
        <v>156</v>
      </c>
      <c r="H296" s="222">
        <v>1</v>
      </c>
      <c r="I296" s="223"/>
      <c r="J296" s="224">
        <f>ROUND(I296*H296,2)</f>
        <v>0</v>
      </c>
      <c r="K296" s="225"/>
      <c r="L296" s="43"/>
      <c r="M296" s="226" t="s">
        <v>1</v>
      </c>
      <c r="N296" s="227" t="s">
        <v>41</v>
      </c>
      <c r="O296" s="90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0" t="s">
        <v>235</v>
      </c>
      <c r="AT296" s="230" t="s">
        <v>130</v>
      </c>
      <c r="AU296" s="230" t="s">
        <v>86</v>
      </c>
      <c r="AY296" s="16" t="s">
        <v>127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6" t="s">
        <v>84</v>
      </c>
      <c r="BK296" s="231">
        <f>ROUND(I296*H296,2)</f>
        <v>0</v>
      </c>
      <c r="BL296" s="16" t="s">
        <v>235</v>
      </c>
      <c r="BM296" s="230" t="s">
        <v>454</v>
      </c>
    </row>
    <row r="297" s="2" customFormat="1">
      <c r="A297" s="37"/>
      <c r="B297" s="38"/>
      <c r="C297" s="39"/>
      <c r="D297" s="232" t="s">
        <v>136</v>
      </c>
      <c r="E297" s="39"/>
      <c r="F297" s="233" t="s">
        <v>455</v>
      </c>
      <c r="G297" s="39"/>
      <c r="H297" s="39"/>
      <c r="I297" s="234"/>
      <c r="J297" s="39"/>
      <c r="K297" s="39"/>
      <c r="L297" s="43"/>
      <c r="M297" s="235"/>
      <c r="N297" s="236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136</v>
      </c>
      <c r="AU297" s="16" t="s">
        <v>86</v>
      </c>
    </row>
    <row r="298" s="2" customFormat="1">
      <c r="A298" s="37"/>
      <c r="B298" s="38"/>
      <c r="C298" s="39"/>
      <c r="D298" s="237" t="s">
        <v>138</v>
      </c>
      <c r="E298" s="39"/>
      <c r="F298" s="238" t="s">
        <v>456</v>
      </c>
      <c r="G298" s="39"/>
      <c r="H298" s="39"/>
      <c r="I298" s="234"/>
      <c r="J298" s="39"/>
      <c r="K298" s="39"/>
      <c r="L298" s="43"/>
      <c r="M298" s="235"/>
      <c r="N298" s="236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138</v>
      </c>
      <c r="AU298" s="16" t="s">
        <v>86</v>
      </c>
    </row>
    <row r="299" s="2" customFormat="1" ht="16.5" customHeight="1">
      <c r="A299" s="37"/>
      <c r="B299" s="38"/>
      <c r="C299" s="218" t="s">
        <v>457</v>
      </c>
      <c r="D299" s="218" t="s">
        <v>130</v>
      </c>
      <c r="E299" s="219" t="s">
        <v>458</v>
      </c>
      <c r="F299" s="220" t="s">
        <v>459</v>
      </c>
      <c r="G299" s="221" t="s">
        <v>460</v>
      </c>
      <c r="H299" s="222">
        <v>1</v>
      </c>
      <c r="I299" s="223"/>
      <c r="J299" s="224">
        <f>ROUND(I299*H299,2)</f>
        <v>0</v>
      </c>
      <c r="K299" s="225"/>
      <c r="L299" s="43"/>
      <c r="M299" s="226" t="s">
        <v>1</v>
      </c>
      <c r="N299" s="227" t="s">
        <v>41</v>
      </c>
      <c r="O299" s="90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0" t="s">
        <v>235</v>
      </c>
      <c r="AT299" s="230" t="s">
        <v>130</v>
      </c>
      <c r="AU299" s="230" t="s">
        <v>86</v>
      </c>
      <c r="AY299" s="16" t="s">
        <v>127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6" t="s">
        <v>84</v>
      </c>
      <c r="BK299" s="231">
        <f>ROUND(I299*H299,2)</f>
        <v>0</v>
      </c>
      <c r="BL299" s="16" t="s">
        <v>235</v>
      </c>
      <c r="BM299" s="230" t="s">
        <v>461</v>
      </c>
    </row>
    <row r="300" s="2" customFormat="1">
      <c r="A300" s="37"/>
      <c r="B300" s="38"/>
      <c r="C300" s="39"/>
      <c r="D300" s="232" t="s">
        <v>136</v>
      </c>
      <c r="E300" s="39"/>
      <c r="F300" s="233" t="s">
        <v>462</v>
      </c>
      <c r="G300" s="39"/>
      <c r="H300" s="39"/>
      <c r="I300" s="234"/>
      <c r="J300" s="39"/>
      <c r="K300" s="39"/>
      <c r="L300" s="43"/>
      <c r="M300" s="235"/>
      <c r="N300" s="236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136</v>
      </c>
      <c r="AU300" s="16" t="s">
        <v>86</v>
      </c>
    </row>
    <row r="301" s="2" customFormat="1">
      <c r="A301" s="37"/>
      <c r="B301" s="38"/>
      <c r="C301" s="39"/>
      <c r="D301" s="237" t="s">
        <v>138</v>
      </c>
      <c r="E301" s="39"/>
      <c r="F301" s="238" t="s">
        <v>463</v>
      </c>
      <c r="G301" s="39"/>
      <c r="H301" s="39"/>
      <c r="I301" s="234"/>
      <c r="J301" s="39"/>
      <c r="K301" s="39"/>
      <c r="L301" s="43"/>
      <c r="M301" s="235"/>
      <c r="N301" s="236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138</v>
      </c>
      <c r="AU301" s="16" t="s">
        <v>86</v>
      </c>
    </row>
    <row r="302" s="12" customFormat="1" ht="22.8" customHeight="1">
      <c r="A302" s="12"/>
      <c r="B302" s="202"/>
      <c r="C302" s="203"/>
      <c r="D302" s="204" t="s">
        <v>75</v>
      </c>
      <c r="E302" s="216" t="s">
        <v>464</v>
      </c>
      <c r="F302" s="216" t="s">
        <v>465</v>
      </c>
      <c r="G302" s="203"/>
      <c r="H302" s="203"/>
      <c r="I302" s="206"/>
      <c r="J302" s="217">
        <f>BK302</f>
        <v>0</v>
      </c>
      <c r="K302" s="203"/>
      <c r="L302" s="208"/>
      <c r="M302" s="209"/>
      <c r="N302" s="210"/>
      <c r="O302" s="210"/>
      <c r="P302" s="211">
        <f>SUM(P303:P322)</f>
        <v>0</v>
      </c>
      <c r="Q302" s="210"/>
      <c r="R302" s="211">
        <f>SUM(R303:R322)</f>
        <v>0.0220056</v>
      </c>
      <c r="S302" s="210"/>
      <c r="T302" s="212">
        <f>SUM(T303:T322)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3" t="s">
        <v>86</v>
      </c>
      <c r="AT302" s="214" t="s">
        <v>75</v>
      </c>
      <c r="AU302" s="214" t="s">
        <v>84</v>
      </c>
      <c r="AY302" s="213" t="s">
        <v>127</v>
      </c>
      <c r="BK302" s="215">
        <f>SUM(BK303:BK322)</f>
        <v>0</v>
      </c>
    </row>
    <row r="303" s="2" customFormat="1" ht="24.15" customHeight="1">
      <c r="A303" s="37"/>
      <c r="B303" s="38"/>
      <c r="C303" s="218" t="s">
        <v>466</v>
      </c>
      <c r="D303" s="218" t="s">
        <v>130</v>
      </c>
      <c r="E303" s="219" t="s">
        <v>467</v>
      </c>
      <c r="F303" s="220" t="s">
        <v>468</v>
      </c>
      <c r="G303" s="221" t="s">
        <v>217</v>
      </c>
      <c r="H303" s="222">
        <v>20</v>
      </c>
      <c r="I303" s="223"/>
      <c r="J303" s="224">
        <f>ROUND(I303*H303,2)</f>
        <v>0</v>
      </c>
      <c r="K303" s="225"/>
      <c r="L303" s="43"/>
      <c r="M303" s="226" t="s">
        <v>1</v>
      </c>
      <c r="N303" s="227" t="s">
        <v>41</v>
      </c>
      <c r="O303" s="90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0" t="s">
        <v>235</v>
      </c>
      <c r="AT303" s="230" t="s">
        <v>130</v>
      </c>
      <c r="AU303" s="230" t="s">
        <v>86</v>
      </c>
      <c r="AY303" s="16" t="s">
        <v>127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6" t="s">
        <v>84</v>
      </c>
      <c r="BK303" s="231">
        <f>ROUND(I303*H303,2)</f>
        <v>0</v>
      </c>
      <c r="BL303" s="16" t="s">
        <v>235</v>
      </c>
      <c r="BM303" s="230" t="s">
        <v>469</v>
      </c>
    </row>
    <row r="304" s="2" customFormat="1">
      <c r="A304" s="37"/>
      <c r="B304" s="38"/>
      <c r="C304" s="39"/>
      <c r="D304" s="232" t="s">
        <v>136</v>
      </c>
      <c r="E304" s="39"/>
      <c r="F304" s="233" t="s">
        <v>470</v>
      </c>
      <c r="G304" s="39"/>
      <c r="H304" s="39"/>
      <c r="I304" s="234"/>
      <c r="J304" s="39"/>
      <c r="K304" s="39"/>
      <c r="L304" s="43"/>
      <c r="M304" s="235"/>
      <c r="N304" s="236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136</v>
      </c>
      <c r="AU304" s="16" t="s">
        <v>86</v>
      </c>
    </row>
    <row r="305" s="2" customFormat="1">
      <c r="A305" s="37"/>
      <c r="B305" s="38"/>
      <c r="C305" s="39"/>
      <c r="D305" s="237" t="s">
        <v>138</v>
      </c>
      <c r="E305" s="39"/>
      <c r="F305" s="238" t="s">
        <v>471</v>
      </c>
      <c r="G305" s="39"/>
      <c r="H305" s="39"/>
      <c r="I305" s="234"/>
      <c r="J305" s="39"/>
      <c r="K305" s="39"/>
      <c r="L305" s="43"/>
      <c r="M305" s="235"/>
      <c r="N305" s="236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138</v>
      </c>
      <c r="AU305" s="16" t="s">
        <v>86</v>
      </c>
    </row>
    <row r="306" s="2" customFormat="1" ht="24.15" customHeight="1">
      <c r="A306" s="37"/>
      <c r="B306" s="38"/>
      <c r="C306" s="218" t="s">
        <v>472</v>
      </c>
      <c r="D306" s="218" t="s">
        <v>130</v>
      </c>
      <c r="E306" s="219" t="s">
        <v>473</v>
      </c>
      <c r="F306" s="220" t="s">
        <v>474</v>
      </c>
      <c r="G306" s="221" t="s">
        <v>217</v>
      </c>
      <c r="H306" s="222">
        <v>101.2</v>
      </c>
      <c r="I306" s="223"/>
      <c r="J306" s="224">
        <f>ROUND(I306*H306,2)</f>
        <v>0</v>
      </c>
      <c r="K306" s="225"/>
      <c r="L306" s="43"/>
      <c r="M306" s="226" t="s">
        <v>1</v>
      </c>
      <c r="N306" s="227" t="s">
        <v>41</v>
      </c>
      <c r="O306" s="90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0" t="s">
        <v>235</v>
      </c>
      <c r="AT306" s="230" t="s">
        <v>130</v>
      </c>
      <c r="AU306" s="230" t="s">
        <v>86</v>
      </c>
      <c r="AY306" s="16" t="s">
        <v>127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6" t="s">
        <v>84</v>
      </c>
      <c r="BK306" s="231">
        <f>ROUND(I306*H306,2)</f>
        <v>0</v>
      </c>
      <c r="BL306" s="16" t="s">
        <v>235</v>
      </c>
      <c r="BM306" s="230" t="s">
        <v>475</v>
      </c>
    </row>
    <row r="307" s="2" customFormat="1">
      <c r="A307" s="37"/>
      <c r="B307" s="38"/>
      <c r="C307" s="39"/>
      <c r="D307" s="232" t="s">
        <v>136</v>
      </c>
      <c r="E307" s="39"/>
      <c r="F307" s="233" t="s">
        <v>476</v>
      </c>
      <c r="G307" s="39"/>
      <c r="H307" s="39"/>
      <c r="I307" s="234"/>
      <c r="J307" s="39"/>
      <c r="K307" s="39"/>
      <c r="L307" s="43"/>
      <c r="M307" s="235"/>
      <c r="N307" s="236"/>
      <c r="O307" s="90"/>
      <c r="P307" s="90"/>
      <c r="Q307" s="90"/>
      <c r="R307" s="90"/>
      <c r="S307" s="90"/>
      <c r="T307" s="91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136</v>
      </c>
      <c r="AU307" s="16" t="s">
        <v>86</v>
      </c>
    </row>
    <row r="308" s="13" customFormat="1">
      <c r="A308" s="13"/>
      <c r="B308" s="239"/>
      <c r="C308" s="240"/>
      <c r="D308" s="232" t="s">
        <v>140</v>
      </c>
      <c r="E308" s="241" t="s">
        <v>1</v>
      </c>
      <c r="F308" s="242" t="s">
        <v>477</v>
      </c>
      <c r="G308" s="240"/>
      <c r="H308" s="243">
        <v>101.2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9" t="s">
        <v>140</v>
      </c>
      <c r="AU308" s="249" t="s">
        <v>86</v>
      </c>
      <c r="AV308" s="13" t="s">
        <v>86</v>
      </c>
      <c r="AW308" s="13" t="s">
        <v>33</v>
      </c>
      <c r="AX308" s="13" t="s">
        <v>84</v>
      </c>
      <c r="AY308" s="249" t="s">
        <v>127</v>
      </c>
    </row>
    <row r="309" s="2" customFormat="1" ht="24.15" customHeight="1">
      <c r="A309" s="37"/>
      <c r="B309" s="38"/>
      <c r="C309" s="261" t="s">
        <v>478</v>
      </c>
      <c r="D309" s="261" t="s">
        <v>297</v>
      </c>
      <c r="E309" s="262" t="s">
        <v>479</v>
      </c>
      <c r="F309" s="263" t="s">
        <v>480</v>
      </c>
      <c r="G309" s="264" t="s">
        <v>217</v>
      </c>
      <c r="H309" s="265">
        <v>84</v>
      </c>
      <c r="I309" s="266"/>
      <c r="J309" s="267">
        <f>ROUND(I309*H309,2)</f>
        <v>0</v>
      </c>
      <c r="K309" s="268"/>
      <c r="L309" s="269"/>
      <c r="M309" s="270" t="s">
        <v>1</v>
      </c>
      <c r="N309" s="271" t="s">
        <v>41</v>
      </c>
      <c r="O309" s="90"/>
      <c r="P309" s="228">
        <f>O309*H309</f>
        <v>0</v>
      </c>
      <c r="Q309" s="228">
        <v>0.00019000000000000001</v>
      </c>
      <c r="R309" s="228">
        <f>Q309*H309</f>
        <v>0.015960000000000002</v>
      </c>
      <c r="S309" s="228">
        <v>0</v>
      </c>
      <c r="T309" s="229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0" t="s">
        <v>300</v>
      </c>
      <c r="AT309" s="230" t="s">
        <v>297</v>
      </c>
      <c r="AU309" s="230" t="s">
        <v>86</v>
      </c>
      <c r="AY309" s="16" t="s">
        <v>127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6" t="s">
        <v>84</v>
      </c>
      <c r="BK309" s="231">
        <f>ROUND(I309*H309,2)</f>
        <v>0</v>
      </c>
      <c r="BL309" s="16" t="s">
        <v>235</v>
      </c>
      <c r="BM309" s="230" t="s">
        <v>481</v>
      </c>
    </row>
    <row r="310" s="2" customFormat="1">
      <c r="A310" s="37"/>
      <c r="B310" s="38"/>
      <c r="C310" s="39"/>
      <c r="D310" s="232" t="s">
        <v>136</v>
      </c>
      <c r="E310" s="39"/>
      <c r="F310" s="233" t="s">
        <v>480</v>
      </c>
      <c r="G310" s="39"/>
      <c r="H310" s="39"/>
      <c r="I310" s="234"/>
      <c r="J310" s="39"/>
      <c r="K310" s="39"/>
      <c r="L310" s="43"/>
      <c r="M310" s="235"/>
      <c r="N310" s="236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136</v>
      </c>
      <c r="AU310" s="16" t="s">
        <v>86</v>
      </c>
    </row>
    <row r="311" s="13" customFormat="1">
      <c r="A311" s="13"/>
      <c r="B311" s="239"/>
      <c r="C311" s="240"/>
      <c r="D311" s="232" t="s">
        <v>140</v>
      </c>
      <c r="E311" s="240"/>
      <c r="F311" s="242" t="s">
        <v>482</v>
      </c>
      <c r="G311" s="240"/>
      <c r="H311" s="243">
        <v>84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140</v>
      </c>
      <c r="AU311" s="249" t="s">
        <v>86</v>
      </c>
      <c r="AV311" s="13" t="s">
        <v>86</v>
      </c>
      <c r="AW311" s="13" t="s">
        <v>4</v>
      </c>
      <c r="AX311" s="13" t="s">
        <v>84</v>
      </c>
      <c r="AY311" s="249" t="s">
        <v>127</v>
      </c>
    </row>
    <row r="312" s="2" customFormat="1" ht="24.15" customHeight="1">
      <c r="A312" s="37"/>
      <c r="B312" s="38"/>
      <c r="C312" s="261" t="s">
        <v>483</v>
      </c>
      <c r="D312" s="261" t="s">
        <v>297</v>
      </c>
      <c r="E312" s="262" t="s">
        <v>484</v>
      </c>
      <c r="F312" s="263" t="s">
        <v>485</v>
      </c>
      <c r="G312" s="264" t="s">
        <v>217</v>
      </c>
      <c r="H312" s="265">
        <v>38.009999999999998</v>
      </c>
      <c r="I312" s="266"/>
      <c r="J312" s="267">
        <f>ROUND(I312*H312,2)</f>
        <v>0</v>
      </c>
      <c r="K312" s="268"/>
      <c r="L312" s="269"/>
      <c r="M312" s="270" t="s">
        <v>1</v>
      </c>
      <c r="N312" s="271" t="s">
        <v>41</v>
      </c>
      <c r="O312" s="90"/>
      <c r="P312" s="228">
        <f>O312*H312</f>
        <v>0</v>
      </c>
      <c r="Q312" s="228">
        <v>6.0000000000000002E-05</v>
      </c>
      <c r="R312" s="228">
        <f>Q312*H312</f>
        <v>0.0022805999999999998</v>
      </c>
      <c r="S312" s="228">
        <v>0</v>
      </c>
      <c r="T312" s="229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0" t="s">
        <v>300</v>
      </c>
      <c r="AT312" s="230" t="s">
        <v>297</v>
      </c>
      <c r="AU312" s="230" t="s">
        <v>86</v>
      </c>
      <c r="AY312" s="16" t="s">
        <v>127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6" t="s">
        <v>84</v>
      </c>
      <c r="BK312" s="231">
        <f>ROUND(I312*H312,2)</f>
        <v>0</v>
      </c>
      <c r="BL312" s="16" t="s">
        <v>235</v>
      </c>
      <c r="BM312" s="230" t="s">
        <v>486</v>
      </c>
    </row>
    <row r="313" s="2" customFormat="1">
      <c r="A313" s="37"/>
      <c r="B313" s="38"/>
      <c r="C313" s="39"/>
      <c r="D313" s="232" t="s">
        <v>136</v>
      </c>
      <c r="E313" s="39"/>
      <c r="F313" s="233" t="s">
        <v>485</v>
      </c>
      <c r="G313" s="39"/>
      <c r="H313" s="39"/>
      <c r="I313" s="234"/>
      <c r="J313" s="39"/>
      <c r="K313" s="39"/>
      <c r="L313" s="43"/>
      <c r="M313" s="235"/>
      <c r="N313" s="236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136</v>
      </c>
      <c r="AU313" s="16" t="s">
        <v>86</v>
      </c>
    </row>
    <row r="314" s="13" customFormat="1">
      <c r="A314" s="13"/>
      <c r="B314" s="239"/>
      <c r="C314" s="240"/>
      <c r="D314" s="232" t="s">
        <v>140</v>
      </c>
      <c r="E314" s="240"/>
      <c r="F314" s="242" t="s">
        <v>487</v>
      </c>
      <c r="G314" s="240"/>
      <c r="H314" s="243">
        <v>38.009999999999998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9" t="s">
        <v>140</v>
      </c>
      <c r="AU314" s="249" t="s">
        <v>86</v>
      </c>
      <c r="AV314" s="13" t="s">
        <v>86</v>
      </c>
      <c r="AW314" s="13" t="s">
        <v>4</v>
      </c>
      <c r="AX314" s="13" t="s">
        <v>84</v>
      </c>
      <c r="AY314" s="249" t="s">
        <v>127</v>
      </c>
    </row>
    <row r="315" s="2" customFormat="1" ht="24.15" customHeight="1">
      <c r="A315" s="37"/>
      <c r="B315" s="38"/>
      <c r="C315" s="261" t="s">
        <v>488</v>
      </c>
      <c r="D315" s="261" t="s">
        <v>297</v>
      </c>
      <c r="E315" s="262" t="s">
        <v>489</v>
      </c>
      <c r="F315" s="263" t="s">
        <v>490</v>
      </c>
      <c r="G315" s="264" t="s">
        <v>217</v>
      </c>
      <c r="H315" s="265">
        <v>5.25</v>
      </c>
      <c r="I315" s="266"/>
      <c r="J315" s="267">
        <f>ROUND(I315*H315,2)</f>
        <v>0</v>
      </c>
      <c r="K315" s="268"/>
      <c r="L315" s="269"/>
      <c r="M315" s="270" t="s">
        <v>1</v>
      </c>
      <c r="N315" s="271" t="s">
        <v>41</v>
      </c>
      <c r="O315" s="90"/>
      <c r="P315" s="228">
        <f>O315*H315</f>
        <v>0</v>
      </c>
      <c r="Q315" s="228">
        <v>0.00025999999999999998</v>
      </c>
      <c r="R315" s="228">
        <f>Q315*H315</f>
        <v>0.0013649999999999999</v>
      </c>
      <c r="S315" s="228">
        <v>0</v>
      </c>
      <c r="T315" s="229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0" t="s">
        <v>300</v>
      </c>
      <c r="AT315" s="230" t="s">
        <v>297</v>
      </c>
      <c r="AU315" s="230" t="s">
        <v>86</v>
      </c>
      <c r="AY315" s="16" t="s">
        <v>127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6" t="s">
        <v>84</v>
      </c>
      <c r="BK315" s="231">
        <f>ROUND(I315*H315,2)</f>
        <v>0</v>
      </c>
      <c r="BL315" s="16" t="s">
        <v>235</v>
      </c>
      <c r="BM315" s="230" t="s">
        <v>491</v>
      </c>
    </row>
    <row r="316" s="2" customFormat="1">
      <c r="A316" s="37"/>
      <c r="B316" s="38"/>
      <c r="C316" s="39"/>
      <c r="D316" s="232" t="s">
        <v>136</v>
      </c>
      <c r="E316" s="39"/>
      <c r="F316" s="233" t="s">
        <v>490</v>
      </c>
      <c r="G316" s="39"/>
      <c r="H316" s="39"/>
      <c r="I316" s="234"/>
      <c r="J316" s="39"/>
      <c r="K316" s="39"/>
      <c r="L316" s="43"/>
      <c r="M316" s="235"/>
      <c r="N316" s="236"/>
      <c r="O316" s="90"/>
      <c r="P316" s="90"/>
      <c r="Q316" s="90"/>
      <c r="R316" s="90"/>
      <c r="S316" s="90"/>
      <c r="T316" s="91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136</v>
      </c>
      <c r="AU316" s="16" t="s">
        <v>86</v>
      </c>
    </row>
    <row r="317" s="13" customFormat="1">
      <c r="A317" s="13"/>
      <c r="B317" s="239"/>
      <c r="C317" s="240"/>
      <c r="D317" s="232" t="s">
        <v>140</v>
      </c>
      <c r="E317" s="240"/>
      <c r="F317" s="242" t="s">
        <v>492</v>
      </c>
      <c r="G317" s="240"/>
      <c r="H317" s="243">
        <v>5.25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140</v>
      </c>
      <c r="AU317" s="249" t="s">
        <v>86</v>
      </c>
      <c r="AV317" s="13" t="s">
        <v>86</v>
      </c>
      <c r="AW317" s="13" t="s">
        <v>4</v>
      </c>
      <c r="AX317" s="13" t="s">
        <v>84</v>
      </c>
      <c r="AY317" s="249" t="s">
        <v>127</v>
      </c>
    </row>
    <row r="318" s="2" customFormat="1" ht="24.15" customHeight="1">
      <c r="A318" s="37"/>
      <c r="B318" s="38"/>
      <c r="C318" s="218" t="s">
        <v>493</v>
      </c>
      <c r="D318" s="218" t="s">
        <v>130</v>
      </c>
      <c r="E318" s="219" t="s">
        <v>494</v>
      </c>
      <c r="F318" s="220" t="s">
        <v>495</v>
      </c>
      <c r="G318" s="221" t="s">
        <v>156</v>
      </c>
      <c r="H318" s="222">
        <v>2</v>
      </c>
      <c r="I318" s="223"/>
      <c r="J318" s="224">
        <f>ROUND(I318*H318,2)</f>
        <v>0</v>
      </c>
      <c r="K318" s="225"/>
      <c r="L318" s="43"/>
      <c r="M318" s="226" t="s">
        <v>1</v>
      </c>
      <c r="N318" s="227" t="s">
        <v>41</v>
      </c>
      <c r="O318" s="90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30" t="s">
        <v>235</v>
      </c>
      <c r="AT318" s="230" t="s">
        <v>130</v>
      </c>
      <c r="AU318" s="230" t="s">
        <v>86</v>
      </c>
      <c r="AY318" s="16" t="s">
        <v>127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6" t="s">
        <v>84</v>
      </c>
      <c r="BK318" s="231">
        <f>ROUND(I318*H318,2)</f>
        <v>0</v>
      </c>
      <c r="BL318" s="16" t="s">
        <v>235</v>
      </c>
      <c r="BM318" s="230" t="s">
        <v>496</v>
      </c>
    </row>
    <row r="319" s="2" customFormat="1">
      <c r="A319" s="37"/>
      <c r="B319" s="38"/>
      <c r="C319" s="39"/>
      <c r="D319" s="232" t="s">
        <v>136</v>
      </c>
      <c r="E319" s="39"/>
      <c r="F319" s="233" t="s">
        <v>497</v>
      </c>
      <c r="G319" s="39"/>
      <c r="H319" s="39"/>
      <c r="I319" s="234"/>
      <c r="J319" s="39"/>
      <c r="K319" s="39"/>
      <c r="L319" s="43"/>
      <c r="M319" s="235"/>
      <c r="N319" s="236"/>
      <c r="O319" s="90"/>
      <c r="P319" s="90"/>
      <c r="Q319" s="90"/>
      <c r="R319" s="90"/>
      <c r="S319" s="90"/>
      <c r="T319" s="91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136</v>
      </c>
      <c r="AU319" s="16" t="s">
        <v>86</v>
      </c>
    </row>
    <row r="320" s="2" customFormat="1">
      <c r="A320" s="37"/>
      <c r="B320" s="38"/>
      <c r="C320" s="39"/>
      <c r="D320" s="237" t="s">
        <v>138</v>
      </c>
      <c r="E320" s="39"/>
      <c r="F320" s="238" t="s">
        <v>498</v>
      </c>
      <c r="G320" s="39"/>
      <c r="H320" s="39"/>
      <c r="I320" s="234"/>
      <c r="J320" s="39"/>
      <c r="K320" s="39"/>
      <c r="L320" s="43"/>
      <c r="M320" s="235"/>
      <c r="N320" s="236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138</v>
      </c>
      <c r="AU320" s="16" t="s">
        <v>86</v>
      </c>
    </row>
    <row r="321" s="2" customFormat="1" ht="16.5" customHeight="1">
      <c r="A321" s="37"/>
      <c r="B321" s="38"/>
      <c r="C321" s="261" t="s">
        <v>499</v>
      </c>
      <c r="D321" s="261" t="s">
        <v>297</v>
      </c>
      <c r="E321" s="262" t="s">
        <v>500</v>
      </c>
      <c r="F321" s="263" t="s">
        <v>501</v>
      </c>
      <c r="G321" s="264" t="s">
        <v>156</v>
      </c>
      <c r="H321" s="265">
        <v>2</v>
      </c>
      <c r="I321" s="266"/>
      <c r="J321" s="267">
        <f>ROUND(I321*H321,2)</f>
        <v>0</v>
      </c>
      <c r="K321" s="268"/>
      <c r="L321" s="269"/>
      <c r="M321" s="270" t="s">
        <v>1</v>
      </c>
      <c r="N321" s="271" t="s">
        <v>41</v>
      </c>
      <c r="O321" s="90"/>
      <c r="P321" s="228">
        <f>O321*H321</f>
        <v>0</v>
      </c>
      <c r="Q321" s="228">
        <v>0.0011999999999999999</v>
      </c>
      <c r="R321" s="228">
        <f>Q321*H321</f>
        <v>0.0023999999999999998</v>
      </c>
      <c r="S321" s="228">
        <v>0</v>
      </c>
      <c r="T321" s="229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0" t="s">
        <v>300</v>
      </c>
      <c r="AT321" s="230" t="s">
        <v>297</v>
      </c>
      <c r="AU321" s="230" t="s">
        <v>86</v>
      </c>
      <c r="AY321" s="16" t="s">
        <v>127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6" t="s">
        <v>84</v>
      </c>
      <c r="BK321" s="231">
        <f>ROUND(I321*H321,2)</f>
        <v>0</v>
      </c>
      <c r="BL321" s="16" t="s">
        <v>235</v>
      </c>
      <c r="BM321" s="230" t="s">
        <v>502</v>
      </c>
    </row>
    <row r="322" s="2" customFormat="1">
      <c r="A322" s="37"/>
      <c r="B322" s="38"/>
      <c r="C322" s="39"/>
      <c r="D322" s="232" t="s">
        <v>136</v>
      </c>
      <c r="E322" s="39"/>
      <c r="F322" s="233" t="s">
        <v>501</v>
      </c>
      <c r="G322" s="39"/>
      <c r="H322" s="39"/>
      <c r="I322" s="234"/>
      <c r="J322" s="39"/>
      <c r="K322" s="39"/>
      <c r="L322" s="43"/>
      <c r="M322" s="235"/>
      <c r="N322" s="236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136</v>
      </c>
      <c r="AU322" s="16" t="s">
        <v>86</v>
      </c>
    </row>
    <row r="323" s="12" customFormat="1" ht="22.8" customHeight="1">
      <c r="A323" s="12"/>
      <c r="B323" s="202"/>
      <c r="C323" s="203"/>
      <c r="D323" s="204" t="s">
        <v>75</v>
      </c>
      <c r="E323" s="216" t="s">
        <v>503</v>
      </c>
      <c r="F323" s="216" t="s">
        <v>504</v>
      </c>
      <c r="G323" s="203"/>
      <c r="H323" s="203"/>
      <c r="I323" s="206"/>
      <c r="J323" s="217">
        <f>BK323</f>
        <v>0</v>
      </c>
      <c r="K323" s="203"/>
      <c r="L323" s="208"/>
      <c r="M323" s="209"/>
      <c r="N323" s="210"/>
      <c r="O323" s="210"/>
      <c r="P323" s="211">
        <f>SUM(P324:P353)</f>
        <v>0</v>
      </c>
      <c r="Q323" s="210"/>
      <c r="R323" s="211">
        <f>SUM(R324:R353)</f>
        <v>1.1749992901999999</v>
      </c>
      <c r="S323" s="210"/>
      <c r="T323" s="212">
        <f>SUM(T324:T353)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3" t="s">
        <v>86</v>
      </c>
      <c r="AT323" s="214" t="s">
        <v>75</v>
      </c>
      <c r="AU323" s="214" t="s">
        <v>84</v>
      </c>
      <c r="AY323" s="213" t="s">
        <v>127</v>
      </c>
      <c r="BK323" s="215">
        <f>SUM(BK324:BK353)</f>
        <v>0</v>
      </c>
    </row>
    <row r="324" s="2" customFormat="1" ht="21.75" customHeight="1">
      <c r="A324" s="37"/>
      <c r="B324" s="38"/>
      <c r="C324" s="218" t="s">
        <v>505</v>
      </c>
      <c r="D324" s="218" t="s">
        <v>130</v>
      </c>
      <c r="E324" s="219" t="s">
        <v>506</v>
      </c>
      <c r="F324" s="220" t="s">
        <v>507</v>
      </c>
      <c r="G324" s="221" t="s">
        <v>133</v>
      </c>
      <c r="H324" s="222">
        <v>101.508</v>
      </c>
      <c r="I324" s="223"/>
      <c r="J324" s="224">
        <f>ROUND(I324*H324,2)</f>
        <v>0</v>
      </c>
      <c r="K324" s="225"/>
      <c r="L324" s="43"/>
      <c r="M324" s="226" t="s">
        <v>1</v>
      </c>
      <c r="N324" s="227" t="s">
        <v>41</v>
      </c>
      <c r="O324" s="90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0" t="s">
        <v>235</v>
      </c>
      <c r="AT324" s="230" t="s">
        <v>130</v>
      </c>
      <c r="AU324" s="230" t="s">
        <v>86</v>
      </c>
      <c r="AY324" s="16" t="s">
        <v>127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6" t="s">
        <v>84</v>
      </c>
      <c r="BK324" s="231">
        <f>ROUND(I324*H324,2)</f>
        <v>0</v>
      </c>
      <c r="BL324" s="16" t="s">
        <v>235</v>
      </c>
      <c r="BM324" s="230" t="s">
        <v>508</v>
      </c>
    </row>
    <row r="325" s="2" customFormat="1">
      <c r="A325" s="37"/>
      <c r="B325" s="38"/>
      <c r="C325" s="39"/>
      <c r="D325" s="232" t="s">
        <v>136</v>
      </c>
      <c r="E325" s="39"/>
      <c r="F325" s="233" t="s">
        <v>509</v>
      </c>
      <c r="G325" s="39"/>
      <c r="H325" s="39"/>
      <c r="I325" s="234"/>
      <c r="J325" s="39"/>
      <c r="K325" s="39"/>
      <c r="L325" s="43"/>
      <c r="M325" s="235"/>
      <c r="N325" s="236"/>
      <c r="O325" s="90"/>
      <c r="P325" s="90"/>
      <c r="Q325" s="90"/>
      <c r="R325" s="90"/>
      <c r="S325" s="90"/>
      <c r="T325" s="91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136</v>
      </c>
      <c r="AU325" s="16" t="s">
        <v>86</v>
      </c>
    </row>
    <row r="326" s="2" customFormat="1">
      <c r="A326" s="37"/>
      <c r="B326" s="38"/>
      <c r="C326" s="39"/>
      <c r="D326" s="237" t="s">
        <v>138</v>
      </c>
      <c r="E326" s="39"/>
      <c r="F326" s="238" t="s">
        <v>510</v>
      </c>
      <c r="G326" s="39"/>
      <c r="H326" s="39"/>
      <c r="I326" s="234"/>
      <c r="J326" s="39"/>
      <c r="K326" s="39"/>
      <c r="L326" s="43"/>
      <c r="M326" s="235"/>
      <c r="N326" s="236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138</v>
      </c>
      <c r="AU326" s="16" t="s">
        <v>86</v>
      </c>
    </row>
    <row r="327" s="2" customFormat="1" ht="24.15" customHeight="1">
      <c r="A327" s="37"/>
      <c r="B327" s="38"/>
      <c r="C327" s="218" t="s">
        <v>511</v>
      </c>
      <c r="D327" s="218" t="s">
        <v>130</v>
      </c>
      <c r="E327" s="219" t="s">
        <v>512</v>
      </c>
      <c r="F327" s="220" t="s">
        <v>513</v>
      </c>
      <c r="G327" s="221" t="s">
        <v>133</v>
      </c>
      <c r="H327" s="222">
        <v>101.508</v>
      </c>
      <c r="I327" s="223"/>
      <c r="J327" s="224">
        <f>ROUND(I327*H327,2)</f>
        <v>0</v>
      </c>
      <c r="K327" s="225"/>
      <c r="L327" s="43"/>
      <c r="M327" s="226" t="s">
        <v>1</v>
      </c>
      <c r="N327" s="227" t="s">
        <v>41</v>
      </c>
      <c r="O327" s="90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0" t="s">
        <v>235</v>
      </c>
      <c r="AT327" s="230" t="s">
        <v>130</v>
      </c>
      <c r="AU327" s="230" t="s">
        <v>86</v>
      </c>
      <c r="AY327" s="16" t="s">
        <v>127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6" t="s">
        <v>84</v>
      </c>
      <c r="BK327" s="231">
        <f>ROUND(I327*H327,2)</f>
        <v>0</v>
      </c>
      <c r="BL327" s="16" t="s">
        <v>235</v>
      </c>
      <c r="BM327" s="230" t="s">
        <v>514</v>
      </c>
    </row>
    <row r="328" s="2" customFormat="1">
      <c r="A328" s="37"/>
      <c r="B328" s="38"/>
      <c r="C328" s="39"/>
      <c r="D328" s="232" t="s">
        <v>136</v>
      </c>
      <c r="E328" s="39"/>
      <c r="F328" s="233" t="s">
        <v>515</v>
      </c>
      <c r="G328" s="39"/>
      <c r="H328" s="39"/>
      <c r="I328" s="234"/>
      <c r="J328" s="39"/>
      <c r="K328" s="39"/>
      <c r="L328" s="43"/>
      <c r="M328" s="235"/>
      <c r="N328" s="236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136</v>
      </c>
      <c r="AU328" s="16" t="s">
        <v>86</v>
      </c>
    </row>
    <row r="329" s="2" customFormat="1">
      <c r="A329" s="37"/>
      <c r="B329" s="38"/>
      <c r="C329" s="39"/>
      <c r="D329" s="237" t="s">
        <v>138</v>
      </c>
      <c r="E329" s="39"/>
      <c r="F329" s="238" t="s">
        <v>516</v>
      </c>
      <c r="G329" s="39"/>
      <c r="H329" s="39"/>
      <c r="I329" s="234"/>
      <c r="J329" s="39"/>
      <c r="K329" s="39"/>
      <c r="L329" s="43"/>
      <c r="M329" s="235"/>
      <c r="N329" s="236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138</v>
      </c>
      <c r="AU329" s="16" t="s">
        <v>86</v>
      </c>
    </row>
    <row r="330" s="2" customFormat="1" ht="16.5" customHeight="1">
      <c r="A330" s="37"/>
      <c r="B330" s="38"/>
      <c r="C330" s="218" t="s">
        <v>517</v>
      </c>
      <c r="D330" s="218" t="s">
        <v>130</v>
      </c>
      <c r="E330" s="219" t="s">
        <v>518</v>
      </c>
      <c r="F330" s="220" t="s">
        <v>519</v>
      </c>
      <c r="G330" s="221" t="s">
        <v>133</v>
      </c>
      <c r="H330" s="222">
        <v>101.508</v>
      </c>
      <c r="I330" s="223"/>
      <c r="J330" s="224">
        <f>ROUND(I330*H330,2)</f>
        <v>0</v>
      </c>
      <c r="K330" s="225"/>
      <c r="L330" s="43"/>
      <c r="M330" s="226" t="s">
        <v>1</v>
      </c>
      <c r="N330" s="227" t="s">
        <v>41</v>
      </c>
      <c r="O330" s="90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30" t="s">
        <v>235</v>
      </c>
      <c r="AT330" s="230" t="s">
        <v>130</v>
      </c>
      <c r="AU330" s="230" t="s">
        <v>86</v>
      </c>
      <c r="AY330" s="16" t="s">
        <v>127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6" t="s">
        <v>84</v>
      </c>
      <c r="BK330" s="231">
        <f>ROUND(I330*H330,2)</f>
        <v>0</v>
      </c>
      <c r="BL330" s="16" t="s">
        <v>235</v>
      </c>
      <c r="BM330" s="230" t="s">
        <v>520</v>
      </c>
    </row>
    <row r="331" s="2" customFormat="1">
      <c r="A331" s="37"/>
      <c r="B331" s="38"/>
      <c r="C331" s="39"/>
      <c r="D331" s="232" t="s">
        <v>136</v>
      </c>
      <c r="E331" s="39"/>
      <c r="F331" s="233" t="s">
        <v>521</v>
      </c>
      <c r="G331" s="39"/>
      <c r="H331" s="39"/>
      <c r="I331" s="234"/>
      <c r="J331" s="39"/>
      <c r="K331" s="39"/>
      <c r="L331" s="43"/>
      <c r="M331" s="235"/>
      <c r="N331" s="236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136</v>
      </c>
      <c r="AU331" s="16" t="s">
        <v>86</v>
      </c>
    </row>
    <row r="332" s="2" customFormat="1">
      <c r="A332" s="37"/>
      <c r="B332" s="38"/>
      <c r="C332" s="39"/>
      <c r="D332" s="237" t="s">
        <v>138</v>
      </c>
      <c r="E332" s="39"/>
      <c r="F332" s="238" t="s">
        <v>522</v>
      </c>
      <c r="G332" s="39"/>
      <c r="H332" s="39"/>
      <c r="I332" s="234"/>
      <c r="J332" s="39"/>
      <c r="K332" s="39"/>
      <c r="L332" s="43"/>
      <c r="M332" s="235"/>
      <c r="N332" s="236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138</v>
      </c>
      <c r="AU332" s="16" t="s">
        <v>86</v>
      </c>
    </row>
    <row r="333" s="13" customFormat="1">
      <c r="A333" s="13"/>
      <c r="B333" s="239"/>
      <c r="C333" s="240"/>
      <c r="D333" s="232" t="s">
        <v>140</v>
      </c>
      <c r="E333" s="241" t="s">
        <v>1</v>
      </c>
      <c r="F333" s="242" t="s">
        <v>523</v>
      </c>
      <c r="G333" s="240"/>
      <c r="H333" s="243">
        <v>101.508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9" t="s">
        <v>140</v>
      </c>
      <c r="AU333" s="249" t="s">
        <v>86</v>
      </c>
      <c r="AV333" s="13" t="s">
        <v>86</v>
      </c>
      <c r="AW333" s="13" t="s">
        <v>33</v>
      </c>
      <c r="AX333" s="13" t="s">
        <v>84</v>
      </c>
      <c r="AY333" s="249" t="s">
        <v>127</v>
      </c>
    </row>
    <row r="334" s="2" customFormat="1" ht="24.15" customHeight="1">
      <c r="A334" s="37"/>
      <c r="B334" s="38"/>
      <c r="C334" s="218" t="s">
        <v>524</v>
      </c>
      <c r="D334" s="218" t="s">
        <v>130</v>
      </c>
      <c r="E334" s="219" t="s">
        <v>525</v>
      </c>
      <c r="F334" s="220" t="s">
        <v>526</v>
      </c>
      <c r="G334" s="221" t="s">
        <v>133</v>
      </c>
      <c r="H334" s="222">
        <v>101.508</v>
      </c>
      <c r="I334" s="223"/>
      <c r="J334" s="224">
        <f>ROUND(I334*H334,2)</f>
        <v>0</v>
      </c>
      <c r="K334" s="225"/>
      <c r="L334" s="43"/>
      <c r="M334" s="226" t="s">
        <v>1</v>
      </c>
      <c r="N334" s="227" t="s">
        <v>41</v>
      </c>
      <c r="O334" s="90"/>
      <c r="P334" s="228">
        <f>O334*H334</f>
        <v>0</v>
      </c>
      <c r="Q334" s="228">
        <v>3.0000000000000001E-05</v>
      </c>
      <c r="R334" s="228">
        <f>Q334*H334</f>
        <v>0.0030452399999999998</v>
      </c>
      <c r="S334" s="228">
        <v>0</v>
      </c>
      <c r="T334" s="229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0" t="s">
        <v>235</v>
      </c>
      <c r="AT334" s="230" t="s">
        <v>130</v>
      </c>
      <c r="AU334" s="230" t="s">
        <v>86</v>
      </c>
      <c r="AY334" s="16" t="s">
        <v>127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6" t="s">
        <v>84</v>
      </c>
      <c r="BK334" s="231">
        <f>ROUND(I334*H334,2)</f>
        <v>0</v>
      </c>
      <c r="BL334" s="16" t="s">
        <v>235</v>
      </c>
      <c r="BM334" s="230" t="s">
        <v>527</v>
      </c>
    </row>
    <row r="335" s="2" customFormat="1">
      <c r="A335" s="37"/>
      <c r="B335" s="38"/>
      <c r="C335" s="39"/>
      <c r="D335" s="232" t="s">
        <v>136</v>
      </c>
      <c r="E335" s="39"/>
      <c r="F335" s="233" t="s">
        <v>528</v>
      </c>
      <c r="G335" s="39"/>
      <c r="H335" s="39"/>
      <c r="I335" s="234"/>
      <c r="J335" s="39"/>
      <c r="K335" s="39"/>
      <c r="L335" s="43"/>
      <c r="M335" s="235"/>
      <c r="N335" s="236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136</v>
      </c>
      <c r="AU335" s="16" t="s">
        <v>86</v>
      </c>
    </row>
    <row r="336" s="2" customFormat="1">
      <c r="A336" s="37"/>
      <c r="B336" s="38"/>
      <c r="C336" s="39"/>
      <c r="D336" s="237" t="s">
        <v>138</v>
      </c>
      <c r="E336" s="39"/>
      <c r="F336" s="238" t="s">
        <v>529</v>
      </c>
      <c r="G336" s="39"/>
      <c r="H336" s="39"/>
      <c r="I336" s="234"/>
      <c r="J336" s="39"/>
      <c r="K336" s="39"/>
      <c r="L336" s="43"/>
      <c r="M336" s="235"/>
      <c r="N336" s="236"/>
      <c r="O336" s="90"/>
      <c r="P336" s="90"/>
      <c r="Q336" s="90"/>
      <c r="R336" s="90"/>
      <c r="S336" s="90"/>
      <c r="T336" s="91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138</v>
      </c>
      <c r="AU336" s="16" t="s">
        <v>86</v>
      </c>
    </row>
    <row r="337" s="2" customFormat="1" ht="33" customHeight="1">
      <c r="A337" s="37"/>
      <c r="B337" s="38"/>
      <c r="C337" s="218" t="s">
        <v>447</v>
      </c>
      <c r="D337" s="218" t="s">
        <v>130</v>
      </c>
      <c r="E337" s="219" t="s">
        <v>530</v>
      </c>
      <c r="F337" s="220" t="s">
        <v>531</v>
      </c>
      <c r="G337" s="221" t="s">
        <v>133</v>
      </c>
      <c r="H337" s="222">
        <v>101.508</v>
      </c>
      <c r="I337" s="223"/>
      <c r="J337" s="224">
        <f>ROUND(I337*H337,2)</f>
        <v>0</v>
      </c>
      <c r="K337" s="225"/>
      <c r="L337" s="43"/>
      <c r="M337" s="226" t="s">
        <v>1</v>
      </c>
      <c r="N337" s="227" t="s">
        <v>41</v>
      </c>
      <c r="O337" s="90"/>
      <c r="P337" s="228">
        <f>O337*H337</f>
        <v>0</v>
      </c>
      <c r="Q337" s="228">
        <v>0.0074999999999999997</v>
      </c>
      <c r="R337" s="228">
        <f>Q337*H337</f>
        <v>0.76130999999999993</v>
      </c>
      <c r="S337" s="228">
        <v>0</v>
      </c>
      <c r="T337" s="229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0" t="s">
        <v>235</v>
      </c>
      <c r="AT337" s="230" t="s">
        <v>130</v>
      </c>
      <c r="AU337" s="230" t="s">
        <v>86</v>
      </c>
      <c r="AY337" s="16" t="s">
        <v>127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6" t="s">
        <v>84</v>
      </c>
      <c r="BK337" s="231">
        <f>ROUND(I337*H337,2)</f>
        <v>0</v>
      </c>
      <c r="BL337" s="16" t="s">
        <v>235</v>
      </c>
      <c r="BM337" s="230" t="s">
        <v>532</v>
      </c>
    </row>
    <row r="338" s="2" customFormat="1">
      <c r="A338" s="37"/>
      <c r="B338" s="38"/>
      <c r="C338" s="39"/>
      <c r="D338" s="232" t="s">
        <v>136</v>
      </c>
      <c r="E338" s="39"/>
      <c r="F338" s="233" t="s">
        <v>533</v>
      </c>
      <c r="G338" s="39"/>
      <c r="H338" s="39"/>
      <c r="I338" s="234"/>
      <c r="J338" s="39"/>
      <c r="K338" s="39"/>
      <c r="L338" s="43"/>
      <c r="M338" s="235"/>
      <c r="N338" s="236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136</v>
      </c>
      <c r="AU338" s="16" t="s">
        <v>86</v>
      </c>
    </row>
    <row r="339" s="2" customFormat="1">
      <c r="A339" s="37"/>
      <c r="B339" s="38"/>
      <c r="C339" s="39"/>
      <c r="D339" s="237" t="s">
        <v>138</v>
      </c>
      <c r="E339" s="39"/>
      <c r="F339" s="238" t="s">
        <v>534</v>
      </c>
      <c r="G339" s="39"/>
      <c r="H339" s="39"/>
      <c r="I339" s="234"/>
      <c r="J339" s="39"/>
      <c r="K339" s="39"/>
      <c r="L339" s="43"/>
      <c r="M339" s="235"/>
      <c r="N339" s="236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138</v>
      </c>
      <c r="AU339" s="16" t="s">
        <v>86</v>
      </c>
    </row>
    <row r="340" s="2" customFormat="1" ht="24.15" customHeight="1">
      <c r="A340" s="37"/>
      <c r="B340" s="38"/>
      <c r="C340" s="218" t="s">
        <v>535</v>
      </c>
      <c r="D340" s="218" t="s">
        <v>130</v>
      </c>
      <c r="E340" s="219" t="s">
        <v>536</v>
      </c>
      <c r="F340" s="220" t="s">
        <v>537</v>
      </c>
      <c r="G340" s="221" t="s">
        <v>133</v>
      </c>
      <c r="H340" s="222">
        <v>101.508</v>
      </c>
      <c r="I340" s="223"/>
      <c r="J340" s="224">
        <f>ROUND(I340*H340,2)</f>
        <v>0</v>
      </c>
      <c r="K340" s="225"/>
      <c r="L340" s="43"/>
      <c r="M340" s="226" t="s">
        <v>1</v>
      </c>
      <c r="N340" s="227" t="s">
        <v>41</v>
      </c>
      <c r="O340" s="90"/>
      <c r="P340" s="228">
        <f>O340*H340</f>
        <v>0</v>
      </c>
      <c r="Q340" s="228">
        <v>0.00040000000000000002</v>
      </c>
      <c r="R340" s="228">
        <f>Q340*H340</f>
        <v>0.040603199999999999</v>
      </c>
      <c r="S340" s="228">
        <v>0</v>
      </c>
      <c r="T340" s="229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30" t="s">
        <v>235</v>
      </c>
      <c r="AT340" s="230" t="s">
        <v>130</v>
      </c>
      <c r="AU340" s="230" t="s">
        <v>86</v>
      </c>
      <c r="AY340" s="16" t="s">
        <v>127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6" t="s">
        <v>84</v>
      </c>
      <c r="BK340" s="231">
        <f>ROUND(I340*H340,2)</f>
        <v>0</v>
      </c>
      <c r="BL340" s="16" t="s">
        <v>235</v>
      </c>
      <c r="BM340" s="230" t="s">
        <v>538</v>
      </c>
    </row>
    <row r="341" s="2" customFormat="1">
      <c r="A341" s="37"/>
      <c r="B341" s="38"/>
      <c r="C341" s="39"/>
      <c r="D341" s="232" t="s">
        <v>136</v>
      </c>
      <c r="E341" s="39"/>
      <c r="F341" s="233" t="s">
        <v>539</v>
      </c>
      <c r="G341" s="39"/>
      <c r="H341" s="39"/>
      <c r="I341" s="234"/>
      <c r="J341" s="39"/>
      <c r="K341" s="39"/>
      <c r="L341" s="43"/>
      <c r="M341" s="235"/>
      <c r="N341" s="236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136</v>
      </c>
      <c r="AU341" s="16" t="s">
        <v>86</v>
      </c>
    </row>
    <row r="342" s="2" customFormat="1" ht="33" customHeight="1">
      <c r="A342" s="37"/>
      <c r="B342" s="38"/>
      <c r="C342" s="261" t="s">
        <v>540</v>
      </c>
      <c r="D342" s="261" t="s">
        <v>297</v>
      </c>
      <c r="E342" s="262" t="s">
        <v>541</v>
      </c>
      <c r="F342" s="263" t="s">
        <v>542</v>
      </c>
      <c r="G342" s="264" t="s">
        <v>133</v>
      </c>
      <c r="H342" s="265">
        <v>101.508</v>
      </c>
      <c r="I342" s="266"/>
      <c r="J342" s="267">
        <f>ROUND(I342*H342,2)</f>
        <v>0</v>
      </c>
      <c r="K342" s="268"/>
      <c r="L342" s="269"/>
      <c r="M342" s="270" t="s">
        <v>1</v>
      </c>
      <c r="N342" s="271" t="s">
        <v>41</v>
      </c>
      <c r="O342" s="90"/>
      <c r="P342" s="228">
        <f>O342*H342</f>
        <v>0</v>
      </c>
      <c r="Q342" s="228">
        <v>0.0033999999999999998</v>
      </c>
      <c r="R342" s="228">
        <f>Q342*H342</f>
        <v>0.34512719999999997</v>
      </c>
      <c r="S342" s="228">
        <v>0</v>
      </c>
      <c r="T342" s="229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30" t="s">
        <v>300</v>
      </c>
      <c r="AT342" s="230" t="s">
        <v>297</v>
      </c>
      <c r="AU342" s="230" t="s">
        <v>86</v>
      </c>
      <c r="AY342" s="16" t="s">
        <v>127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6" t="s">
        <v>84</v>
      </c>
      <c r="BK342" s="231">
        <f>ROUND(I342*H342,2)</f>
        <v>0</v>
      </c>
      <c r="BL342" s="16" t="s">
        <v>235</v>
      </c>
      <c r="BM342" s="230" t="s">
        <v>543</v>
      </c>
    </row>
    <row r="343" s="2" customFormat="1">
      <c r="A343" s="37"/>
      <c r="B343" s="38"/>
      <c r="C343" s="39"/>
      <c r="D343" s="232" t="s">
        <v>136</v>
      </c>
      <c r="E343" s="39"/>
      <c r="F343" s="233" t="s">
        <v>544</v>
      </c>
      <c r="G343" s="39"/>
      <c r="H343" s="39"/>
      <c r="I343" s="234"/>
      <c r="J343" s="39"/>
      <c r="K343" s="39"/>
      <c r="L343" s="43"/>
      <c r="M343" s="235"/>
      <c r="N343" s="236"/>
      <c r="O343" s="90"/>
      <c r="P343" s="90"/>
      <c r="Q343" s="90"/>
      <c r="R343" s="90"/>
      <c r="S343" s="90"/>
      <c r="T343" s="91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136</v>
      </c>
      <c r="AU343" s="16" t="s">
        <v>86</v>
      </c>
    </row>
    <row r="344" s="2" customFormat="1">
      <c r="A344" s="37"/>
      <c r="B344" s="38"/>
      <c r="C344" s="39"/>
      <c r="D344" s="232" t="s">
        <v>381</v>
      </c>
      <c r="E344" s="39"/>
      <c r="F344" s="272" t="s">
        <v>545</v>
      </c>
      <c r="G344" s="39"/>
      <c r="H344" s="39"/>
      <c r="I344" s="234"/>
      <c r="J344" s="39"/>
      <c r="K344" s="39"/>
      <c r="L344" s="43"/>
      <c r="M344" s="235"/>
      <c r="N344" s="236"/>
      <c r="O344" s="90"/>
      <c r="P344" s="90"/>
      <c r="Q344" s="90"/>
      <c r="R344" s="90"/>
      <c r="S344" s="90"/>
      <c r="T344" s="91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381</v>
      </c>
      <c r="AU344" s="16" t="s">
        <v>86</v>
      </c>
    </row>
    <row r="345" s="2" customFormat="1" ht="24.15" customHeight="1">
      <c r="A345" s="37"/>
      <c r="B345" s="38"/>
      <c r="C345" s="218" t="s">
        <v>546</v>
      </c>
      <c r="D345" s="218" t="s">
        <v>130</v>
      </c>
      <c r="E345" s="219" t="s">
        <v>547</v>
      </c>
      <c r="F345" s="220" t="s">
        <v>548</v>
      </c>
      <c r="G345" s="221" t="s">
        <v>217</v>
      </c>
      <c r="H345" s="222">
        <v>60.299999999999997</v>
      </c>
      <c r="I345" s="223"/>
      <c r="J345" s="224">
        <f>ROUND(I345*H345,2)</f>
        <v>0</v>
      </c>
      <c r="K345" s="225"/>
      <c r="L345" s="43"/>
      <c r="M345" s="226" t="s">
        <v>1</v>
      </c>
      <c r="N345" s="227" t="s">
        <v>41</v>
      </c>
      <c r="O345" s="90"/>
      <c r="P345" s="228">
        <f>O345*H345</f>
        <v>0</v>
      </c>
      <c r="Q345" s="228">
        <v>1.84E-05</v>
      </c>
      <c r="R345" s="228">
        <f>Q345*H345</f>
        <v>0.0011095199999999999</v>
      </c>
      <c r="S345" s="228">
        <v>0</v>
      </c>
      <c r="T345" s="229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0" t="s">
        <v>235</v>
      </c>
      <c r="AT345" s="230" t="s">
        <v>130</v>
      </c>
      <c r="AU345" s="230" t="s">
        <v>86</v>
      </c>
      <c r="AY345" s="16" t="s">
        <v>127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6" t="s">
        <v>84</v>
      </c>
      <c r="BK345" s="231">
        <f>ROUND(I345*H345,2)</f>
        <v>0</v>
      </c>
      <c r="BL345" s="16" t="s">
        <v>235</v>
      </c>
      <c r="BM345" s="230" t="s">
        <v>549</v>
      </c>
    </row>
    <row r="346" s="2" customFormat="1">
      <c r="A346" s="37"/>
      <c r="B346" s="38"/>
      <c r="C346" s="39"/>
      <c r="D346" s="232" t="s">
        <v>136</v>
      </c>
      <c r="E346" s="39"/>
      <c r="F346" s="233" t="s">
        <v>550</v>
      </c>
      <c r="G346" s="39"/>
      <c r="H346" s="39"/>
      <c r="I346" s="234"/>
      <c r="J346" s="39"/>
      <c r="K346" s="39"/>
      <c r="L346" s="43"/>
      <c r="M346" s="235"/>
      <c r="N346" s="236"/>
      <c r="O346" s="90"/>
      <c r="P346" s="90"/>
      <c r="Q346" s="90"/>
      <c r="R346" s="90"/>
      <c r="S346" s="90"/>
      <c r="T346" s="91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136</v>
      </c>
      <c r="AU346" s="16" t="s">
        <v>86</v>
      </c>
    </row>
    <row r="347" s="13" customFormat="1">
      <c r="A347" s="13"/>
      <c r="B347" s="239"/>
      <c r="C347" s="240"/>
      <c r="D347" s="232" t="s">
        <v>140</v>
      </c>
      <c r="E347" s="241" t="s">
        <v>1</v>
      </c>
      <c r="F347" s="242" t="s">
        <v>551</v>
      </c>
      <c r="G347" s="240"/>
      <c r="H347" s="243">
        <v>60.299999999999997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9" t="s">
        <v>140</v>
      </c>
      <c r="AU347" s="249" t="s">
        <v>86</v>
      </c>
      <c r="AV347" s="13" t="s">
        <v>86</v>
      </c>
      <c r="AW347" s="13" t="s">
        <v>33</v>
      </c>
      <c r="AX347" s="13" t="s">
        <v>84</v>
      </c>
      <c r="AY347" s="249" t="s">
        <v>127</v>
      </c>
    </row>
    <row r="348" s="2" customFormat="1" ht="16.5" customHeight="1">
      <c r="A348" s="37"/>
      <c r="B348" s="38"/>
      <c r="C348" s="218" t="s">
        <v>552</v>
      </c>
      <c r="D348" s="218" t="s">
        <v>130</v>
      </c>
      <c r="E348" s="219" t="s">
        <v>553</v>
      </c>
      <c r="F348" s="220" t="s">
        <v>554</v>
      </c>
      <c r="G348" s="221" t="s">
        <v>217</v>
      </c>
      <c r="H348" s="222">
        <v>55.460000000000001</v>
      </c>
      <c r="I348" s="223"/>
      <c r="J348" s="224">
        <f>ROUND(I348*H348,2)</f>
        <v>0</v>
      </c>
      <c r="K348" s="225"/>
      <c r="L348" s="43"/>
      <c r="M348" s="226" t="s">
        <v>1</v>
      </c>
      <c r="N348" s="227" t="s">
        <v>41</v>
      </c>
      <c r="O348" s="90"/>
      <c r="P348" s="228">
        <f>O348*H348</f>
        <v>0</v>
      </c>
      <c r="Q348" s="228">
        <v>2.987E-05</v>
      </c>
      <c r="R348" s="228">
        <f>Q348*H348</f>
        <v>0.0016565902</v>
      </c>
      <c r="S348" s="228">
        <v>0</v>
      </c>
      <c r="T348" s="229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30" t="s">
        <v>235</v>
      </c>
      <c r="AT348" s="230" t="s">
        <v>130</v>
      </c>
      <c r="AU348" s="230" t="s">
        <v>86</v>
      </c>
      <c r="AY348" s="16" t="s">
        <v>127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6" t="s">
        <v>84</v>
      </c>
      <c r="BK348" s="231">
        <f>ROUND(I348*H348,2)</f>
        <v>0</v>
      </c>
      <c r="BL348" s="16" t="s">
        <v>235</v>
      </c>
      <c r="BM348" s="230" t="s">
        <v>555</v>
      </c>
    </row>
    <row r="349" s="2" customFormat="1">
      <c r="A349" s="37"/>
      <c r="B349" s="38"/>
      <c r="C349" s="39"/>
      <c r="D349" s="232" t="s">
        <v>136</v>
      </c>
      <c r="E349" s="39"/>
      <c r="F349" s="233" t="s">
        <v>556</v>
      </c>
      <c r="G349" s="39"/>
      <c r="H349" s="39"/>
      <c r="I349" s="234"/>
      <c r="J349" s="39"/>
      <c r="K349" s="39"/>
      <c r="L349" s="43"/>
      <c r="M349" s="235"/>
      <c r="N349" s="236"/>
      <c r="O349" s="90"/>
      <c r="P349" s="90"/>
      <c r="Q349" s="90"/>
      <c r="R349" s="90"/>
      <c r="S349" s="90"/>
      <c r="T349" s="91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136</v>
      </c>
      <c r="AU349" s="16" t="s">
        <v>86</v>
      </c>
    </row>
    <row r="350" s="13" customFormat="1">
      <c r="A350" s="13"/>
      <c r="B350" s="239"/>
      <c r="C350" s="240"/>
      <c r="D350" s="232" t="s">
        <v>140</v>
      </c>
      <c r="E350" s="241" t="s">
        <v>1</v>
      </c>
      <c r="F350" s="242" t="s">
        <v>557</v>
      </c>
      <c r="G350" s="240"/>
      <c r="H350" s="243">
        <v>55.460000000000001</v>
      </c>
      <c r="I350" s="244"/>
      <c r="J350" s="240"/>
      <c r="K350" s="240"/>
      <c r="L350" s="245"/>
      <c r="M350" s="246"/>
      <c r="N350" s="247"/>
      <c r="O350" s="247"/>
      <c r="P350" s="247"/>
      <c r="Q350" s="247"/>
      <c r="R350" s="247"/>
      <c r="S350" s="247"/>
      <c r="T350" s="24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9" t="s">
        <v>140</v>
      </c>
      <c r="AU350" s="249" t="s">
        <v>86</v>
      </c>
      <c r="AV350" s="13" t="s">
        <v>86</v>
      </c>
      <c r="AW350" s="13" t="s">
        <v>33</v>
      </c>
      <c r="AX350" s="13" t="s">
        <v>84</v>
      </c>
      <c r="AY350" s="249" t="s">
        <v>127</v>
      </c>
    </row>
    <row r="351" s="2" customFormat="1" ht="37.8" customHeight="1">
      <c r="A351" s="37"/>
      <c r="B351" s="38"/>
      <c r="C351" s="261" t="s">
        <v>558</v>
      </c>
      <c r="D351" s="261" t="s">
        <v>297</v>
      </c>
      <c r="E351" s="262" t="s">
        <v>559</v>
      </c>
      <c r="F351" s="263" t="s">
        <v>560</v>
      </c>
      <c r="G351" s="264" t="s">
        <v>217</v>
      </c>
      <c r="H351" s="265">
        <v>58.283000000000001</v>
      </c>
      <c r="I351" s="266"/>
      <c r="J351" s="267">
        <f>ROUND(I351*H351,2)</f>
        <v>0</v>
      </c>
      <c r="K351" s="268"/>
      <c r="L351" s="269"/>
      <c r="M351" s="270" t="s">
        <v>1</v>
      </c>
      <c r="N351" s="271" t="s">
        <v>41</v>
      </c>
      <c r="O351" s="90"/>
      <c r="P351" s="228">
        <f>O351*H351</f>
        <v>0</v>
      </c>
      <c r="Q351" s="228">
        <v>0.00038000000000000002</v>
      </c>
      <c r="R351" s="228">
        <f>Q351*H351</f>
        <v>0.02214754</v>
      </c>
      <c r="S351" s="228">
        <v>0</v>
      </c>
      <c r="T351" s="229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30" t="s">
        <v>300</v>
      </c>
      <c r="AT351" s="230" t="s">
        <v>297</v>
      </c>
      <c r="AU351" s="230" t="s">
        <v>86</v>
      </c>
      <c r="AY351" s="16" t="s">
        <v>127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6" t="s">
        <v>84</v>
      </c>
      <c r="BK351" s="231">
        <f>ROUND(I351*H351,2)</f>
        <v>0</v>
      </c>
      <c r="BL351" s="16" t="s">
        <v>235</v>
      </c>
      <c r="BM351" s="230" t="s">
        <v>561</v>
      </c>
    </row>
    <row r="352" s="2" customFormat="1">
      <c r="A352" s="37"/>
      <c r="B352" s="38"/>
      <c r="C352" s="39"/>
      <c r="D352" s="232" t="s">
        <v>136</v>
      </c>
      <c r="E352" s="39"/>
      <c r="F352" s="233" t="s">
        <v>562</v>
      </c>
      <c r="G352" s="39"/>
      <c r="H352" s="39"/>
      <c r="I352" s="234"/>
      <c r="J352" s="39"/>
      <c r="K352" s="39"/>
      <c r="L352" s="43"/>
      <c r="M352" s="235"/>
      <c r="N352" s="236"/>
      <c r="O352" s="90"/>
      <c r="P352" s="90"/>
      <c r="Q352" s="90"/>
      <c r="R352" s="90"/>
      <c r="S352" s="90"/>
      <c r="T352" s="91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136</v>
      </c>
      <c r="AU352" s="16" t="s">
        <v>86</v>
      </c>
    </row>
    <row r="353" s="13" customFormat="1">
      <c r="A353" s="13"/>
      <c r="B353" s="239"/>
      <c r="C353" s="240"/>
      <c r="D353" s="232" t="s">
        <v>140</v>
      </c>
      <c r="E353" s="240"/>
      <c r="F353" s="242" t="s">
        <v>563</v>
      </c>
      <c r="G353" s="240"/>
      <c r="H353" s="243">
        <v>58.283000000000001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140</v>
      </c>
      <c r="AU353" s="249" t="s">
        <v>86</v>
      </c>
      <c r="AV353" s="13" t="s">
        <v>86</v>
      </c>
      <c r="AW353" s="13" t="s">
        <v>4</v>
      </c>
      <c r="AX353" s="13" t="s">
        <v>84</v>
      </c>
      <c r="AY353" s="249" t="s">
        <v>127</v>
      </c>
    </row>
    <row r="354" s="12" customFormat="1" ht="22.8" customHeight="1">
      <c r="A354" s="12"/>
      <c r="B354" s="202"/>
      <c r="C354" s="203"/>
      <c r="D354" s="204" t="s">
        <v>75</v>
      </c>
      <c r="E354" s="216" t="s">
        <v>564</v>
      </c>
      <c r="F354" s="216" t="s">
        <v>565</v>
      </c>
      <c r="G354" s="203"/>
      <c r="H354" s="203"/>
      <c r="I354" s="206"/>
      <c r="J354" s="217">
        <f>BK354</f>
        <v>0</v>
      </c>
      <c r="K354" s="203"/>
      <c r="L354" s="208"/>
      <c r="M354" s="209"/>
      <c r="N354" s="210"/>
      <c r="O354" s="210"/>
      <c r="P354" s="211">
        <f>SUM(P355:P365)</f>
        <v>0</v>
      </c>
      <c r="Q354" s="210"/>
      <c r="R354" s="211">
        <f>SUM(R355:R365)</f>
        <v>0.077558100000000005</v>
      </c>
      <c r="S354" s="210"/>
      <c r="T354" s="212">
        <f>SUM(T355:T365)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3" t="s">
        <v>86</v>
      </c>
      <c r="AT354" s="214" t="s">
        <v>75</v>
      </c>
      <c r="AU354" s="214" t="s">
        <v>84</v>
      </c>
      <c r="AY354" s="213" t="s">
        <v>127</v>
      </c>
      <c r="BK354" s="215">
        <f>SUM(BK355:BK365)</f>
        <v>0</v>
      </c>
    </row>
    <row r="355" s="2" customFormat="1" ht="24.15" customHeight="1">
      <c r="A355" s="37"/>
      <c r="B355" s="38"/>
      <c r="C355" s="218" t="s">
        <v>566</v>
      </c>
      <c r="D355" s="218" t="s">
        <v>130</v>
      </c>
      <c r="E355" s="219" t="s">
        <v>567</v>
      </c>
      <c r="F355" s="220" t="s">
        <v>568</v>
      </c>
      <c r="G355" s="221" t="s">
        <v>133</v>
      </c>
      <c r="H355" s="222">
        <v>3.75</v>
      </c>
      <c r="I355" s="223"/>
      <c r="J355" s="224">
        <f>ROUND(I355*H355,2)</f>
        <v>0</v>
      </c>
      <c r="K355" s="225"/>
      <c r="L355" s="43"/>
      <c r="M355" s="226" t="s">
        <v>1</v>
      </c>
      <c r="N355" s="227" t="s">
        <v>41</v>
      </c>
      <c r="O355" s="90"/>
      <c r="P355" s="228">
        <f>O355*H355</f>
        <v>0</v>
      </c>
      <c r="Q355" s="228">
        <v>0.0051999999999999998</v>
      </c>
      <c r="R355" s="228">
        <f>Q355*H355</f>
        <v>0.0195</v>
      </c>
      <c r="S355" s="228">
        <v>0</v>
      </c>
      <c r="T355" s="229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30" t="s">
        <v>235</v>
      </c>
      <c r="AT355" s="230" t="s">
        <v>130</v>
      </c>
      <c r="AU355" s="230" t="s">
        <v>86</v>
      </c>
      <c r="AY355" s="16" t="s">
        <v>127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6" t="s">
        <v>84</v>
      </c>
      <c r="BK355" s="231">
        <f>ROUND(I355*H355,2)</f>
        <v>0</v>
      </c>
      <c r="BL355" s="16" t="s">
        <v>235</v>
      </c>
      <c r="BM355" s="230" t="s">
        <v>569</v>
      </c>
    </row>
    <row r="356" s="2" customFormat="1">
      <c r="A356" s="37"/>
      <c r="B356" s="38"/>
      <c r="C356" s="39"/>
      <c r="D356" s="232" t="s">
        <v>136</v>
      </c>
      <c r="E356" s="39"/>
      <c r="F356" s="233" t="s">
        <v>570</v>
      </c>
      <c r="G356" s="39"/>
      <c r="H356" s="39"/>
      <c r="I356" s="234"/>
      <c r="J356" s="39"/>
      <c r="K356" s="39"/>
      <c r="L356" s="43"/>
      <c r="M356" s="235"/>
      <c r="N356" s="236"/>
      <c r="O356" s="90"/>
      <c r="P356" s="90"/>
      <c r="Q356" s="90"/>
      <c r="R356" s="90"/>
      <c r="S356" s="90"/>
      <c r="T356" s="91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136</v>
      </c>
      <c r="AU356" s="16" t="s">
        <v>86</v>
      </c>
    </row>
    <row r="357" s="2" customFormat="1" ht="16.5" customHeight="1">
      <c r="A357" s="37"/>
      <c r="B357" s="38"/>
      <c r="C357" s="261" t="s">
        <v>571</v>
      </c>
      <c r="D357" s="261" t="s">
        <v>297</v>
      </c>
      <c r="E357" s="262" t="s">
        <v>572</v>
      </c>
      <c r="F357" s="263" t="s">
        <v>573</v>
      </c>
      <c r="G357" s="264" t="s">
        <v>133</v>
      </c>
      <c r="H357" s="265">
        <v>4.3310000000000004</v>
      </c>
      <c r="I357" s="266"/>
      <c r="J357" s="267">
        <f>ROUND(I357*H357,2)</f>
        <v>0</v>
      </c>
      <c r="K357" s="268"/>
      <c r="L357" s="269"/>
      <c r="M357" s="270" t="s">
        <v>1</v>
      </c>
      <c r="N357" s="271" t="s">
        <v>41</v>
      </c>
      <c r="O357" s="90"/>
      <c r="P357" s="228">
        <f>O357*H357</f>
        <v>0</v>
      </c>
      <c r="Q357" s="228">
        <v>0.0126</v>
      </c>
      <c r="R357" s="228">
        <f>Q357*H357</f>
        <v>0.054570600000000004</v>
      </c>
      <c r="S357" s="228">
        <v>0</v>
      </c>
      <c r="T357" s="229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30" t="s">
        <v>300</v>
      </c>
      <c r="AT357" s="230" t="s">
        <v>297</v>
      </c>
      <c r="AU357" s="230" t="s">
        <v>86</v>
      </c>
      <c r="AY357" s="16" t="s">
        <v>127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6" t="s">
        <v>84</v>
      </c>
      <c r="BK357" s="231">
        <f>ROUND(I357*H357,2)</f>
        <v>0</v>
      </c>
      <c r="BL357" s="16" t="s">
        <v>235</v>
      </c>
      <c r="BM357" s="230" t="s">
        <v>574</v>
      </c>
    </row>
    <row r="358" s="2" customFormat="1">
      <c r="A358" s="37"/>
      <c r="B358" s="38"/>
      <c r="C358" s="39"/>
      <c r="D358" s="232" t="s">
        <v>136</v>
      </c>
      <c r="E358" s="39"/>
      <c r="F358" s="233" t="s">
        <v>573</v>
      </c>
      <c r="G358" s="39"/>
      <c r="H358" s="39"/>
      <c r="I358" s="234"/>
      <c r="J358" s="39"/>
      <c r="K358" s="39"/>
      <c r="L358" s="43"/>
      <c r="M358" s="235"/>
      <c r="N358" s="236"/>
      <c r="O358" s="90"/>
      <c r="P358" s="90"/>
      <c r="Q358" s="90"/>
      <c r="R358" s="90"/>
      <c r="S358" s="90"/>
      <c r="T358" s="91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136</v>
      </c>
      <c r="AU358" s="16" t="s">
        <v>86</v>
      </c>
    </row>
    <row r="359" s="13" customFormat="1">
      <c r="A359" s="13"/>
      <c r="B359" s="239"/>
      <c r="C359" s="240"/>
      <c r="D359" s="232" t="s">
        <v>140</v>
      </c>
      <c r="E359" s="240"/>
      <c r="F359" s="242" t="s">
        <v>575</v>
      </c>
      <c r="G359" s="240"/>
      <c r="H359" s="243">
        <v>4.3310000000000004</v>
      </c>
      <c r="I359" s="244"/>
      <c r="J359" s="240"/>
      <c r="K359" s="240"/>
      <c r="L359" s="245"/>
      <c r="M359" s="246"/>
      <c r="N359" s="247"/>
      <c r="O359" s="247"/>
      <c r="P359" s="247"/>
      <c r="Q359" s="247"/>
      <c r="R359" s="247"/>
      <c r="S359" s="247"/>
      <c r="T359" s="24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9" t="s">
        <v>140</v>
      </c>
      <c r="AU359" s="249" t="s">
        <v>86</v>
      </c>
      <c r="AV359" s="13" t="s">
        <v>86</v>
      </c>
      <c r="AW359" s="13" t="s">
        <v>4</v>
      </c>
      <c r="AX359" s="13" t="s">
        <v>84</v>
      </c>
      <c r="AY359" s="249" t="s">
        <v>127</v>
      </c>
    </row>
    <row r="360" s="2" customFormat="1" ht="24.15" customHeight="1">
      <c r="A360" s="37"/>
      <c r="B360" s="38"/>
      <c r="C360" s="218" t="s">
        <v>448</v>
      </c>
      <c r="D360" s="218" t="s">
        <v>130</v>
      </c>
      <c r="E360" s="219" t="s">
        <v>576</v>
      </c>
      <c r="F360" s="220" t="s">
        <v>577</v>
      </c>
      <c r="G360" s="221" t="s">
        <v>133</v>
      </c>
      <c r="H360" s="222">
        <v>3.75</v>
      </c>
      <c r="I360" s="223"/>
      <c r="J360" s="224">
        <f>ROUND(I360*H360,2)</f>
        <v>0</v>
      </c>
      <c r="K360" s="225"/>
      <c r="L360" s="43"/>
      <c r="M360" s="226" t="s">
        <v>1</v>
      </c>
      <c r="N360" s="227" t="s">
        <v>41</v>
      </c>
      <c r="O360" s="90"/>
      <c r="P360" s="228">
        <f>O360*H360</f>
        <v>0</v>
      </c>
      <c r="Q360" s="228">
        <v>0.00093000000000000005</v>
      </c>
      <c r="R360" s="228">
        <f>Q360*H360</f>
        <v>0.0034875000000000001</v>
      </c>
      <c r="S360" s="228">
        <v>0</v>
      </c>
      <c r="T360" s="229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30" t="s">
        <v>235</v>
      </c>
      <c r="AT360" s="230" t="s">
        <v>130</v>
      </c>
      <c r="AU360" s="230" t="s">
        <v>86</v>
      </c>
      <c r="AY360" s="16" t="s">
        <v>127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6" t="s">
        <v>84</v>
      </c>
      <c r="BK360" s="231">
        <f>ROUND(I360*H360,2)</f>
        <v>0</v>
      </c>
      <c r="BL360" s="16" t="s">
        <v>235</v>
      </c>
      <c r="BM360" s="230" t="s">
        <v>578</v>
      </c>
    </row>
    <row r="361" s="2" customFormat="1">
      <c r="A361" s="37"/>
      <c r="B361" s="38"/>
      <c r="C361" s="39"/>
      <c r="D361" s="232" t="s">
        <v>136</v>
      </c>
      <c r="E361" s="39"/>
      <c r="F361" s="233" t="s">
        <v>579</v>
      </c>
      <c r="G361" s="39"/>
      <c r="H361" s="39"/>
      <c r="I361" s="234"/>
      <c r="J361" s="39"/>
      <c r="K361" s="39"/>
      <c r="L361" s="43"/>
      <c r="M361" s="235"/>
      <c r="N361" s="236"/>
      <c r="O361" s="90"/>
      <c r="P361" s="90"/>
      <c r="Q361" s="90"/>
      <c r="R361" s="90"/>
      <c r="S361" s="90"/>
      <c r="T361" s="91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6" t="s">
        <v>136</v>
      </c>
      <c r="AU361" s="16" t="s">
        <v>86</v>
      </c>
    </row>
    <row r="362" s="2" customFormat="1" ht="16.5" customHeight="1">
      <c r="A362" s="37"/>
      <c r="B362" s="38"/>
      <c r="C362" s="218" t="s">
        <v>580</v>
      </c>
      <c r="D362" s="218" t="s">
        <v>130</v>
      </c>
      <c r="E362" s="219" t="s">
        <v>581</v>
      </c>
      <c r="F362" s="220" t="s">
        <v>582</v>
      </c>
      <c r="G362" s="221" t="s">
        <v>156</v>
      </c>
      <c r="H362" s="222">
        <v>2</v>
      </c>
      <c r="I362" s="223"/>
      <c r="J362" s="224">
        <f>ROUND(I362*H362,2)</f>
        <v>0</v>
      </c>
      <c r="K362" s="225"/>
      <c r="L362" s="43"/>
      <c r="M362" s="226" t="s">
        <v>1</v>
      </c>
      <c r="N362" s="227" t="s">
        <v>41</v>
      </c>
      <c r="O362" s="90"/>
      <c r="P362" s="228">
        <f>O362*H362</f>
        <v>0</v>
      </c>
      <c r="Q362" s="228">
        <v>0</v>
      </c>
      <c r="R362" s="228">
        <f>Q362*H362</f>
        <v>0</v>
      </c>
      <c r="S362" s="228">
        <v>0</v>
      </c>
      <c r="T362" s="229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30" t="s">
        <v>235</v>
      </c>
      <c r="AT362" s="230" t="s">
        <v>130</v>
      </c>
      <c r="AU362" s="230" t="s">
        <v>86</v>
      </c>
      <c r="AY362" s="16" t="s">
        <v>127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6" t="s">
        <v>84</v>
      </c>
      <c r="BK362" s="231">
        <f>ROUND(I362*H362,2)</f>
        <v>0</v>
      </c>
      <c r="BL362" s="16" t="s">
        <v>235</v>
      </c>
      <c r="BM362" s="230" t="s">
        <v>583</v>
      </c>
    </row>
    <row r="363" s="2" customFormat="1">
      <c r="A363" s="37"/>
      <c r="B363" s="38"/>
      <c r="C363" s="39"/>
      <c r="D363" s="232" t="s">
        <v>136</v>
      </c>
      <c r="E363" s="39"/>
      <c r="F363" s="233" t="s">
        <v>584</v>
      </c>
      <c r="G363" s="39"/>
      <c r="H363" s="39"/>
      <c r="I363" s="234"/>
      <c r="J363" s="39"/>
      <c r="K363" s="39"/>
      <c r="L363" s="43"/>
      <c r="M363" s="235"/>
      <c r="N363" s="236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136</v>
      </c>
      <c r="AU363" s="16" t="s">
        <v>86</v>
      </c>
    </row>
    <row r="364" s="2" customFormat="1" ht="16.5" customHeight="1">
      <c r="A364" s="37"/>
      <c r="B364" s="38"/>
      <c r="C364" s="218" t="s">
        <v>585</v>
      </c>
      <c r="D364" s="218" t="s">
        <v>130</v>
      </c>
      <c r="E364" s="219" t="s">
        <v>586</v>
      </c>
      <c r="F364" s="220" t="s">
        <v>587</v>
      </c>
      <c r="G364" s="221" t="s">
        <v>156</v>
      </c>
      <c r="H364" s="222">
        <v>1</v>
      </c>
      <c r="I364" s="223"/>
      <c r="J364" s="224">
        <f>ROUND(I364*H364,2)</f>
        <v>0</v>
      </c>
      <c r="K364" s="225"/>
      <c r="L364" s="43"/>
      <c r="M364" s="226" t="s">
        <v>1</v>
      </c>
      <c r="N364" s="227" t="s">
        <v>41</v>
      </c>
      <c r="O364" s="90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0" t="s">
        <v>235</v>
      </c>
      <c r="AT364" s="230" t="s">
        <v>130</v>
      </c>
      <c r="AU364" s="230" t="s">
        <v>86</v>
      </c>
      <c r="AY364" s="16" t="s">
        <v>127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6" t="s">
        <v>84</v>
      </c>
      <c r="BK364" s="231">
        <f>ROUND(I364*H364,2)</f>
        <v>0</v>
      </c>
      <c r="BL364" s="16" t="s">
        <v>235</v>
      </c>
      <c r="BM364" s="230" t="s">
        <v>588</v>
      </c>
    </row>
    <row r="365" s="2" customFormat="1">
      <c r="A365" s="37"/>
      <c r="B365" s="38"/>
      <c r="C365" s="39"/>
      <c r="D365" s="232" t="s">
        <v>136</v>
      </c>
      <c r="E365" s="39"/>
      <c r="F365" s="233" t="s">
        <v>589</v>
      </c>
      <c r="G365" s="39"/>
      <c r="H365" s="39"/>
      <c r="I365" s="234"/>
      <c r="J365" s="39"/>
      <c r="K365" s="39"/>
      <c r="L365" s="43"/>
      <c r="M365" s="235"/>
      <c r="N365" s="236"/>
      <c r="O365" s="90"/>
      <c r="P365" s="90"/>
      <c r="Q365" s="90"/>
      <c r="R365" s="90"/>
      <c r="S365" s="90"/>
      <c r="T365" s="91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136</v>
      </c>
      <c r="AU365" s="16" t="s">
        <v>86</v>
      </c>
    </row>
    <row r="366" s="12" customFormat="1" ht="22.8" customHeight="1">
      <c r="A366" s="12"/>
      <c r="B366" s="202"/>
      <c r="C366" s="203"/>
      <c r="D366" s="204" t="s">
        <v>75</v>
      </c>
      <c r="E366" s="216" t="s">
        <v>590</v>
      </c>
      <c r="F366" s="216" t="s">
        <v>591</v>
      </c>
      <c r="G366" s="203"/>
      <c r="H366" s="203"/>
      <c r="I366" s="206"/>
      <c r="J366" s="217">
        <f>BK366</f>
        <v>0</v>
      </c>
      <c r="K366" s="203"/>
      <c r="L366" s="208"/>
      <c r="M366" s="209"/>
      <c r="N366" s="210"/>
      <c r="O366" s="210"/>
      <c r="P366" s="211">
        <f>SUM(P367:P380)</f>
        <v>0</v>
      </c>
      <c r="Q366" s="210"/>
      <c r="R366" s="211">
        <f>SUM(R367:R380)</f>
        <v>0.084251012000000014</v>
      </c>
      <c r="S366" s="210"/>
      <c r="T366" s="212">
        <f>SUM(T367:T380)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13" t="s">
        <v>86</v>
      </c>
      <c r="AT366" s="214" t="s">
        <v>75</v>
      </c>
      <c r="AU366" s="214" t="s">
        <v>84</v>
      </c>
      <c r="AY366" s="213" t="s">
        <v>127</v>
      </c>
      <c r="BK366" s="215">
        <f>SUM(BK367:BK380)</f>
        <v>0</v>
      </c>
    </row>
    <row r="367" s="2" customFormat="1" ht="24.15" customHeight="1">
      <c r="A367" s="37"/>
      <c r="B367" s="38"/>
      <c r="C367" s="218" t="s">
        <v>592</v>
      </c>
      <c r="D367" s="218" t="s">
        <v>130</v>
      </c>
      <c r="E367" s="219" t="s">
        <v>593</v>
      </c>
      <c r="F367" s="220" t="s">
        <v>594</v>
      </c>
      <c r="G367" s="221" t="s">
        <v>133</v>
      </c>
      <c r="H367" s="222">
        <v>3.6000000000000001</v>
      </c>
      <c r="I367" s="223"/>
      <c r="J367" s="224">
        <f>ROUND(I367*H367,2)</f>
        <v>0</v>
      </c>
      <c r="K367" s="225"/>
      <c r="L367" s="43"/>
      <c r="M367" s="226" t="s">
        <v>1</v>
      </c>
      <c r="N367" s="227" t="s">
        <v>41</v>
      </c>
      <c r="O367" s="90"/>
      <c r="P367" s="228">
        <f>O367*H367</f>
        <v>0</v>
      </c>
      <c r="Q367" s="228">
        <v>0.00012</v>
      </c>
      <c r="R367" s="228">
        <f>Q367*H367</f>
        <v>0.00043200000000000004</v>
      </c>
      <c r="S367" s="228">
        <v>0</v>
      </c>
      <c r="T367" s="229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30" t="s">
        <v>235</v>
      </c>
      <c r="AT367" s="230" t="s">
        <v>130</v>
      </c>
      <c r="AU367" s="230" t="s">
        <v>86</v>
      </c>
      <c r="AY367" s="16" t="s">
        <v>127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6" t="s">
        <v>84</v>
      </c>
      <c r="BK367" s="231">
        <f>ROUND(I367*H367,2)</f>
        <v>0</v>
      </c>
      <c r="BL367" s="16" t="s">
        <v>235</v>
      </c>
      <c r="BM367" s="230" t="s">
        <v>595</v>
      </c>
    </row>
    <row r="368" s="2" customFormat="1">
      <c r="A368" s="37"/>
      <c r="B368" s="38"/>
      <c r="C368" s="39"/>
      <c r="D368" s="232" t="s">
        <v>136</v>
      </c>
      <c r="E368" s="39"/>
      <c r="F368" s="233" t="s">
        <v>596</v>
      </c>
      <c r="G368" s="39"/>
      <c r="H368" s="39"/>
      <c r="I368" s="234"/>
      <c r="J368" s="39"/>
      <c r="K368" s="39"/>
      <c r="L368" s="43"/>
      <c r="M368" s="235"/>
      <c r="N368" s="236"/>
      <c r="O368" s="90"/>
      <c r="P368" s="90"/>
      <c r="Q368" s="90"/>
      <c r="R368" s="90"/>
      <c r="S368" s="90"/>
      <c r="T368" s="91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136</v>
      </c>
      <c r="AU368" s="16" t="s">
        <v>86</v>
      </c>
    </row>
    <row r="369" s="2" customFormat="1">
      <c r="A369" s="37"/>
      <c r="B369" s="38"/>
      <c r="C369" s="39"/>
      <c r="D369" s="237" t="s">
        <v>138</v>
      </c>
      <c r="E369" s="39"/>
      <c r="F369" s="238" t="s">
        <v>597</v>
      </c>
      <c r="G369" s="39"/>
      <c r="H369" s="39"/>
      <c r="I369" s="234"/>
      <c r="J369" s="39"/>
      <c r="K369" s="39"/>
      <c r="L369" s="43"/>
      <c r="M369" s="235"/>
      <c r="N369" s="236"/>
      <c r="O369" s="90"/>
      <c r="P369" s="90"/>
      <c r="Q369" s="90"/>
      <c r="R369" s="90"/>
      <c r="S369" s="90"/>
      <c r="T369" s="91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138</v>
      </c>
      <c r="AU369" s="16" t="s">
        <v>86</v>
      </c>
    </row>
    <row r="370" s="13" customFormat="1">
      <c r="A370" s="13"/>
      <c r="B370" s="239"/>
      <c r="C370" s="240"/>
      <c r="D370" s="232" t="s">
        <v>140</v>
      </c>
      <c r="E370" s="241" t="s">
        <v>1</v>
      </c>
      <c r="F370" s="242" t="s">
        <v>598</v>
      </c>
      <c r="G370" s="240"/>
      <c r="H370" s="243">
        <v>3.6000000000000001</v>
      </c>
      <c r="I370" s="244"/>
      <c r="J370" s="240"/>
      <c r="K370" s="240"/>
      <c r="L370" s="245"/>
      <c r="M370" s="246"/>
      <c r="N370" s="247"/>
      <c r="O370" s="247"/>
      <c r="P370" s="247"/>
      <c r="Q370" s="247"/>
      <c r="R370" s="247"/>
      <c r="S370" s="247"/>
      <c r="T370" s="24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9" t="s">
        <v>140</v>
      </c>
      <c r="AU370" s="249" t="s">
        <v>86</v>
      </c>
      <c r="AV370" s="13" t="s">
        <v>86</v>
      </c>
      <c r="AW370" s="13" t="s">
        <v>33</v>
      </c>
      <c r="AX370" s="13" t="s">
        <v>84</v>
      </c>
      <c r="AY370" s="249" t="s">
        <v>127</v>
      </c>
    </row>
    <row r="371" s="2" customFormat="1" ht="16.5" customHeight="1">
      <c r="A371" s="37"/>
      <c r="B371" s="38"/>
      <c r="C371" s="218" t="s">
        <v>599</v>
      </c>
      <c r="D371" s="218" t="s">
        <v>130</v>
      </c>
      <c r="E371" s="219" t="s">
        <v>600</v>
      </c>
      <c r="F371" s="220" t="s">
        <v>601</v>
      </c>
      <c r="G371" s="221" t="s">
        <v>133</v>
      </c>
      <c r="H371" s="222">
        <v>49.295999999999999</v>
      </c>
      <c r="I371" s="223"/>
      <c r="J371" s="224">
        <f>ROUND(I371*H371,2)</f>
        <v>0</v>
      </c>
      <c r="K371" s="225"/>
      <c r="L371" s="43"/>
      <c r="M371" s="226" t="s">
        <v>1</v>
      </c>
      <c r="N371" s="227" t="s">
        <v>41</v>
      </c>
      <c r="O371" s="90"/>
      <c r="P371" s="228">
        <f>O371*H371</f>
        <v>0</v>
      </c>
      <c r="Q371" s="228">
        <v>1.0000000000000001E-05</v>
      </c>
      <c r="R371" s="228">
        <f>Q371*H371</f>
        <v>0.00049296000000000008</v>
      </c>
      <c r="S371" s="228">
        <v>0</v>
      </c>
      <c r="T371" s="229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30" t="s">
        <v>235</v>
      </c>
      <c r="AT371" s="230" t="s">
        <v>130</v>
      </c>
      <c r="AU371" s="230" t="s">
        <v>86</v>
      </c>
      <c r="AY371" s="16" t="s">
        <v>127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6" t="s">
        <v>84</v>
      </c>
      <c r="BK371" s="231">
        <f>ROUND(I371*H371,2)</f>
        <v>0</v>
      </c>
      <c r="BL371" s="16" t="s">
        <v>235</v>
      </c>
      <c r="BM371" s="230" t="s">
        <v>602</v>
      </c>
    </row>
    <row r="372" s="2" customFormat="1">
      <c r="A372" s="37"/>
      <c r="B372" s="38"/>
      <c r="C372" s="39"/>
      <c r="D372" s="232" t="s">
        <v>136</v>
      </c>
      <c r="E372" s="39"/>
      <c r="F372" s="233" t="s">
        <v>601</v>
      </c>
      <c r="G372" s="39"/>
      <c r="H372" s="39"/>
      <c r="I372" s="234"/>
      <c r="J372" s="39"/>
      <c r="K372" s="39"/>
      <c r="L372" s="43"/>
      <c r="M372" s="235"/>
      <c r="N372" s="236"/>
      <c r="O372" s="90"/>
      <c r="P372" s="90"/>
      <c r="Q372" s="90"/>
      <c r="R372" s="90"/>
      <c r="S372" s="90"/>
      <c r="T372" s="91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6" t="s">
        <v>136</v>
      </c>
      <c r="AU372" s="16" t="s">
        <v>86</v>
      </c>
    </row>
    <row r="373" s="2" customFormat="1">
      <c r="A373" s="37"/>
      <c r="B373" s="38"/>
      <c r="C373" s="39"/>
      <c r="D373" s="237" t="s">
        <v>138</v>
      </c>
      <c r="E373" s="39"/>
      <c r="F373" s="238" t="s">
        <v>603</v>
      </c>
      <c r="G373" s="39"/>
      <c r="H373" s="39"/>
      <c r="I373" s="234"/>
      <c r="J373" s="39"/>
      <c r="K373" s="39"/>
      <c r="L373" s="43"/>
      <c r="M373" s="235"/>
      <c r="N373" s="236"/>
      <c r="O373" s="90"/>
      <c r="P373" s="90"/>
      <c r="Q373" s="90"/>
      <c r="R373" s="90"/>
      <c r="S373" s="90"/>
      <c r="T373" s="91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6" t="s">
        <v>138</v>
      </c>
      <c r="AU373" s="16" t="s">
        <v>86</v>
      </c>
    </row>
    <row r="374" s="13" customFormat="1">
      <c r="A374" s="13"/>
      <c r="B374" s="239"/>
      <c r="C374" s="240"/>
      <c r="D374" s="232" t="s">
        <v>140</v>
      </c>
      <c r="E374" s="241" t="s">
        <v>1</v>
      </c>
      <c r="F374" s="242" t="s">
        <v>604</v>
      </c>
      <c r="G374" s="240"/>
      <c r="H374" s="243">
        <v>49.295999999999999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9" t="s">
        <v>140</v>
      </c>
      <c r="AU374" s="249" t="s">
        <v>86</v>
      </c>
      <c r="AV374" s="13" t="s">
        <v>86</v>
      </c>
      <c r="AW374" s="13" t="s">
        <v>33</v>
      </c>
      <c r="AX374" s="13" t="s">
        <v>84</v>
      </c>
      <c r="AY374" s="249" t="s">
        <v>127</v>
      </c>
    </row>
    <row r="375" s="2" customFormat="1" ht="24.15" customHeight="1">
      <c r="A375" s="37"/>
      <c r="B375" s="38"/>
      <c r="C375" s="218" t="s">
        <v>605</v>
      </c>
      <c r="D375" s="218" t="s">
        <v>130</v>
      </c>
      <c r="E375" s="219" t="s">
        <v>606</v>
      </c>
      <c r="F375" s="220" t="s">
        <v>607</v>
      </c>
      <c r="G375" s="221" t="s">
        <v>133</v>
      </c>
      <c r="H375" s="222">
        <v>49.295999999999999</v>
      </c>
      <c r="I375" s="223"/>
      <c r="J375" s="224">
        <f>ROUND(I375*H375,2)</f>
        <v>0</v>
      </c>
      <c r="K375" s="225"/>
      <c r="L375" s="43"/>
      <c r="M375" s="226" t="s">
        <v>1</v>
      </c>
      <c r="N375" s="227" t="s">
        <v>41</v>
      </c>
      <c r="O375" s="90"/>
      <c r="P375" s="228">
        <f>O375*H375</f>
        <v>0</v>
      </c>
      <c r="Q375" s="228">
        <v>0.00020625</v>
      </c>
      <c r="R375" s="228">
        <f>Q375*H375</f>
        <v>0.010167300000000001</v>
      </c>
      <c r="S375" s="228">
        <v>0</v>
      </c>
      <c r="T375" s="229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30" t="s">
        <v>235</v>
      </c>
      <c r="AT375" s="230" t="s">
        <v>130</v>
      </c>
      <c r="AU375" s="230" t="s">
        <v>86</v>
      </c>
      <c r="AY375" s="16" t="s">
        <v>127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6" t="s">
        <v>84</v>
      </c>
      <c r="BK375" s="231">
        <f>ROUND(I375*H375,2)</f>
        <v>0</v>
      </c>
      <c r="BL375" s="16" t="s">
        <v>235</v>
      </c>
      <c r="BM375" s="230" t="s">
        <v>608</v>
      </c>
    </row>
    <row r="376" s="2" customFormat="1">
      <c r="A376" s="37"/>
      <c r="B376" s="38"/>
      <c r="C376" s="39"/>
      <c r="D376" s="232" t="s">
        <v>136</v>
      </c>
      <c r="E376" s="39"/>
      <c r="F376" s="233" t="s">
        <v>609</v>
      </c>
      <c r="G376" s="39"/>
      <c r="H376" s="39"/>
      <c r="I376" s="234"/>
      <c r="J376" s="39"/>
      <c r="K376" s="39"/>
      <c r="L376" s="43"/>
      <c r="M376" s="235"/>
      <c r="N376" s="236"/>
      <c r="O376" s="90"/>
      <c r="P376" s="90"/>
      <c r="Q376" s="90"/>
      <c r="R376" s="90"/>
      <c r="S376" s="90"/>
      <c r="T376" s="91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136</v>
      </c>
      <c r="AU376" s="16" t="s">
        <v>86</v>
      </c>
    </row>
    <row r="377" s="13" customFormat="1">
      <c r="A377" s="13"/>
      <c r="B377" s="239"/>
      <c r="C377" s="240"/>
      <c r="D377" s="232" t="s">
        <v>140</v>
      </c>
      <c r="E377" s="241" t="s">
        <v>1</v>
      </c>
      <c r="F377" s="242" t="s">
        <v>604</v>
      </c>
      <c r="G377" s="240"/>
      <c r="H377" s="243">
        <v>49.295999999999999</v>
      </c>
      <c r="I377" s="244"/>
      <c r="J377" s="240"/>
      <c r="K377" s="240"/>
      <c r="L377" s="245"/>
      <c r="M377" s="246"/>
      <c r="N377" s="247"/>
      <c r="O377" s="247"/>
      <c r="P377" s="247"/>
      <c r="Q377" s="247"/>
      <c r="R377" s="247"/>
      <c r="S377" s="247"/>
      <c r="T377" s="24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9" t="s">
        <v>140</v>
      </c>
      <c r="AU377" s="249" t="s">
        <v>86</v>
      </c>
      <c r="AV377" s="13" t="s">
        <v>86</v>
      </c>
      <c r="AW377" s="13" t="s">
        <v>33</v>
      </c>
      <c r="AX377" s="13" t="s">
        <v>84</v>
      </c>
      <c r="AY377" s="249" t="s">
        <v>127</v>
      </c>
    </row>
    <row r="378" s="2" customFormat="1" ht="24.15" customHeight="1">
      <c r="A378" s="37"/>
      <c r="B378" s="38"/>
      <c r="C378" s="218" t="s">
        <v>610</v>
      </c>
      <c r="D378" s="218" t="s">
        <v>130</v>
      </c>
      <c r="E378" s="219" t="s">
        <v>611</v>
      </c>
      <c r="F378" s="220" t="s">
        <v>612</v>
      </c>
      <c r="G378" s="221" t="s">
        <v>133</v>
      </c>
      <c r="H378" s="222">
        <v>268.96600000000001</v>
      </c>
      <c r="I378" s="223"/>
      <c r="J378" s="224">
        <f>ROUND(I378*H378,2)</f>
        <v>0</v>
      </c>
      <c r="K378" s="225"/>
      <c r="L378" s="43"/>
      <c r="M378" s="226" t="s">
        <v>1</v>
      </c>
      <c r="N378" s="227" t="s">
        <v>41</v>
      </c>
      <c r="O378" s="90"/>
      <c r="P378" s="228">
        <f>O378*H378</f>
        <v>0</v>
      </c>
      <c r="Q378" s="228">
        <v>0.000272</v>
      </c>
      <c r="R378" s="228">
        <f>Q378*H378</f>
        <v>0.073158752000000007</v>
      </c>
      <c r="S378" s="228">
        <v>0</v>
      </c>
      <c r="T378" s="229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30" t="s">
        <v>235</v>
      </c>
      <c r="AT378" s="230" t="s">
        <v>130</v>
      </c>
      <c r="AU378" s="230" t="s">
        <v>86</v>
      </c>
      <c r="AY378" s="16" t="s">
        <v>127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6" t="s">
        <v>84</v>
      </c>
      <c r="BK378" s="231">
        <f>ROUND(I378*H378,2)</f>
        <v>0</v>
      </c>
      <c r="BL378" s="16" t="s">
        <v>235</v>
      </c>
      <c r="BM378" s="230" t="s">
        <v>613</v>
      </c>
    </row>
    <row r="379" s="2" customFormat="1">
      <c r="A379" s="37"/>
      <c r="B379" s="38"/>
      <c r="C379" s="39"/>
      <c r="D379" s="232" t="s">
        <v>136</v>
      </c>
      <c r="E379" s="39"/>
      <c r="F379" s="233" t="s">
        <v>614</v>
      </c>
      <c r="G379" s="39"/>
      <c r="H379" s="39"/>
      <c r="I379" s="234"/>
      <c r="J379" s="39"/>
      <c r="K379" s="39"/>
      <c r="L379" s="43"/>
      <c r="M379" s="235"/>
      <c r="N379" s="236"/>
      <c r="O379" s="90"/>
      <c r="P379" s="90"/>
      <c r="Q379" s="90"/>
      <c r="R379" s="90"/>
      <c r="S379" s="90"/>
      <c r="T379" s="91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6" t="s">
        <v>136</v>
      </c>
      <c r="AU379" s="16" t="s">
        <v>86</v>
      </c>
    </row>
    <row r="380" s="13" customFormat="1">
      <c r="A380" s="13"/>
      <c r="B380" s="239"/>
      <c r="C380" s="240"/>
      <c r="D380" s="232" t="s">
        <v>140</v>
      </c>
      <c r="E380" s="241" t="s">
        <v>1</v>
      </c>
      <c r="F380" s="242" t="s">
        <v>615</v>
      </c>
      <c r="G380" s="240"/>
      <c r="H380" s="243">
        <v>268.96600000000001</v>
      </c>
      <c r="I380" s="244"/>
      <c r="J380" s="240"/>
      <c r="K380" s="240"/>
      <c r="L380" s="245"/>
      <c r="M380" s="246"/>
      <c r="N380" s="247"/>
      <c r="O380" s="247"/>
      <c r="P380" s="247"/>
      <c r="Q380" s="247"/>
      <c r="R380" s="247"/>
      <c r="S380" s="247"/>
      <c r="T380" s="24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9" t="s">
        <v>140</v>
      </c>
      <c r="AU380" s="249" t="s">
        <v>86</v>
      </c>
      <c r="AV380" s="13" t="s">
        <v>86</v>
      </c>
      <c r="AW380" s="13" t="s">
        <v>33</v>
      </c>
      <c r="AX380" s="13" t="s">
        <v>84</v>
      </c>
      <c r="AY380" s="249" t="s">
        <v>127</v>
      </c>
    </row>
    <row r="381" s="12" customFormat="1" ht="22.8" customHeight="1">
      <c r="A381" s="12"/>
      <c r="B381" s="202"/>
      <c r="C381" s="203"/>
      <c r="D381" s="204" t="s">
        <v>75</v>
      </c>
      <c r="E381" s="216" t="s">
        <v>616</v>
      </c>
      <c r="F381" s="216" t="s">
        <v>617</v>
      </c>
      <c r="G381" s="203"/>
      <c r="H381" s="203"/>
      <c r="I381" s="206"/>
      <c r="J381" s="217">
        <f>BK381</f>
        <v>0</v>
      </c>
      <c r="K381" s="203"/>
      <c r="L381" s="208"/>
      <c r="M381" s="209"/>
      <c r="N381" s="210"/>
      <c r="O381" s="210"/>
      <c r="P381" s="211">
        <f>SUM(P382:P390)</f>
        <v>0</v>
      </c>
      <c r="Q381" s="210"/>
      <c r="R381" s="211">
        <f>SUM(R382:R390)</f>
        <v>0.27398427600000003</v>
      </c>
      <c r="S381" s="210"/>
      <c r="T381" s="212">
        <f>SUM(T382:T390)</f>
        <v>0.0610886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13" t="s">
        <v>86</v>
      </c>
      <c r="AT381" s="214" t="s">
        <v>75</v>
      </c>
      <c r="AU381" s="214" t="s">
        <v>84</v>
      </c>
      <c r="AY381" s="213" t="s">
        <v>127</v>
      </c>
      <c r="BK381" s="215">
        <f>SUM(BK382:BK390)</f>
        <v>0</v>
      </c>
    </row>
    <row r="382" s="2" customFormat="1" ht="16.5" customHeight="1">
      <c r="A382" s="37"/>
      <c r="B382" s="38"/>
      <c r="C382" s="218" t="s">
        <v>618</v>
      </c>
      <c r="D382" s="218" t="s">
        <v>130</v>
      </c>
      <c r="E382" s="219" t="s">
        <v>619</v>
      </c>
      <c r="F382" s="220" t="s">
        <v>620</v>
      </c>
      <c r="G382" s="221" t="s">
        <v>133</v>
      </c>
      <c r="H382" s="222">
        <v>197.06</v>
      </c>
      <c r="I382" s="223"/>
      <c r="J382" s="224">
        <f>ROUND(I382*H382,2)</f>
        <v>0</v>
      </c>
      <c r="K382" s="225"/>
      <c r="L382" s="43"/>
      <c r="M382" s="226" t="s">
        <v>1</v>
      </c>
      <c r="N382" s="227" t="s">
        <v>41</v>
      </c>
      <c r="O382" s="90"/>
      <c r="P382" s="228">
        <f>O382*H382</f>
        <v>0</v>
      </c>
      <c r="Q382" s="228">
        <v>0.001</v>
      </c>
      <c r="R382" s="228">
        <f>Q382*H382</f>
        <v>0.19706000000000001</v>
      </c>
      <c r="S382" s="228">
        <v>0.00031</v>
      </c>
      <c r="T382" s="229">
        <f>S382*H382</f>
        <v>0.0610886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30" t="s">
        <v>235</v>
      </c>
      <c r="AT382" s="230" t="s">
        <v>130</v>
      </c>
      <c r="AU382" s="230" t="s">
        <v>86</v>
      </c>
      <c r="AY382" s="16" t="s">
        <v>127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6" t="s">
        <v>84</v>
      </c>
      <c r="BK382" s="231">
        <f>ROUND(I382*H382,2)</f>
        <v>0</v>
      </c>
      <c r="BL382" s="16" t="s">
        <v>235</v>
      </c>
      <c r="BM382" s="230" t="s">
        <v>621</v>
      </c>
    </row>
    <row r="383" s="2" customFormat="1">
      <c r="A383" s="37"/>
      <c r="B383" s="38"/>
      <c r="C383" s="39"/>
      <c r="D383" s="232" t="s">
        <v>136</v>
      </c>
      <c r="E383" s="39"/>
      <c r="F383" s="233" t="s">
        <v>622</v>
      </c>
      <c r="G383" s="39"/>
      <c r="H383" s="39"/>
      <c r="I383" s="234"/>
      <c r="J383" s="39"/>
      <c r="K383" s="39"/>
      <c r="L383" s="43"/>
      <c r="M383" s="235"/>
      <c r="N383" s="236"/>
      <c r="O383" s="90"/>
      <c r="P383" s="90"/>
      <c r="Q383" s="90"/>
      <c r="R383" s="90"/>
      <c r="S383" s="90"/>
      <c r="T383" s="91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136</v>
      </c>
      <c r="AU383" s="16" t="s">
        <v>86</v>
      </c>
    </row>
    <row r="384" s="13" customFormat="1">
      <c r="A384" s="13"/>
      <c r="B384" s="239"/>
      <c r="C384" s="240"/>
      <c r="D384" s="232" t="s">
        <v>140</v>
      </c>
      <c r="E384" s="241" t="s">
        <v>1</v>
      </c>
      <c r="F384" s="242" t="s">
        <v>523</v>
      </c>
      <c r="G384" s="240"/>
      <c r="H384" s="243">
        <v>101.508</v>
      </c>
      <c r="I384" s="244"/>
      <c r="J384" s="240"/>
      <c r="K384" s="240"/>
      <c r="L384" s="245"/>
      <c r="M384" s="246"/>
      <c r="N384" s="247"/>
      <c r="O384" s="247"/>
      <c r="P384" s="247"/>
      <c r="Q384" s="247"/>
      <c r="R384" s="247"/>
      <c r="S384" s="247"/>
      <c r="T384" s="24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9" t="s">
        <v>140</v>
      </c>
      <c r="AU384" s="249" t="s">
        <v>86</v>
      </c>
      <c r="AV384" s="13" t="s">
        <v>86</v>
      </c>
      <c r="AW384" s="13" t="s">
        <v>33</v>
      </c>
      <c r="AX384" s="13" t="s">
        <v>76</v>
      </c>
      <c r="AY384" s="249" t="s">
        <v>127</v>
      </c>
    </row>
    <row r="385" s="13" customFormat="1">
      <c r="A385" s="13"/>
      <c r="B385" s="239"/>
      <c r="C385" s="240"/>
      <c r="D385" s="232" t="s">
        <v>140</v>
      </c>
      <c r="E385" s="241" t="s">
        <v>1</v>
      </c>
      <c r="F385" s="242" t="s">
        <v>623</v>
      </c>
      <c r="G385" s="240"/>
      <c r="H385" s="243">
        <v>67.019999999999996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9" t="s">
        <v>140</v>
      </c>
      <c r="AU385" s="249" t="s">
        <v>86</v>
      </c>
      <c r="AV385" s="13" t="s">
        <v>86</v>
      </c>
      <c r="AW385" s="13" t="s">
        <v>33</v>
      </c>
      <c r="AX385" s="13" t="s">
        <v>76</v>
      </c>
      <c r="AY385" s="249" t="s">
        <v>127</v>
      </c>
    </row>
    <row r="386" s="13" customFormat="1">
      <c r="A386" s="13"/>
      <c r="B386" s="239"/>
      <c r="C386" s="240"/>
      <c r="D386" s="232" t="s">
        <v>140</v>
      </c>
      <c r="E386" s="241" t="s">
        <v>1</v>
      </c>
      <c r="F386" s="242" t="s">
        <v>166</v>
      </c>
      <c r="G386" s="240"/>
      <c r="H386" s="243">
        <v>77.828000000000003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9" t="s">
        <v>140</v>
      </c>
      <c r="AU386" s="249" t="s">
        <v>86</v>
      </c>
      <c r="AV386" s="13" t="s">
        <v>86</v>
      </c>
      <c r="AW386" s="13" t="s">
        <v>33</v>
      </c>
      <c r="AX386" s="13" t="s">
        <v>76</v>
      </c>
      <c r="AY386" s="249" t="s">
        <v>127</v>
      </c>
    </row>
    <row r="387" s="13" customFormat="1">
      <c r="A387" s="13"/>
      <c r="B387" s="239"/>
      <c r="C387" s="240"/>
      <c r="D387" s="232" t="s">
        <v>140</v>
      </c>
      <c r="E387" s="241" t="s">
        <v>1</v>
      </c>
      <c r="F387" s="242" t="s">
        <v>624</v>
      </c>
      <c r="G387" s="240"/>
      <c r="H387" s="243">
        <v>-49.295999999999999</v>
      </c>
      <c r="I387" s="244"/>
      <c r="J387" s="240"/>
      <c r="K387" s="240"/>
      <c r="L387" s="245"/>
      <c r="M387" s="246"/>
      <c r="N387" s="247"/>
      <c r="O387" s="247"/>
      <c r="P387" s="247"/>
      <c r="Q387" s="247"/>
      <c r="R387" s="247"/>
      <c r="S387" s="247"/>
      <c r="T387" s="24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9" t="s">
        <v>140</v>
      </c>
      <c r="AU387" s="249" t="s">
        <v>86</v>
      </c>
      <c r="AV387" s="13" t="s">
        <v>86</v>
      </c>
      <c r="AW387" s="13" t="s">
        <v>33</v>
      </c>
      <c r="AX387" s="13" t="s">
        <v>76</v>
      </c>
      <c r="AY387" s="249" t="s">
        <v>127</v>
      </c>
    </row>
    <row r="388" s="14" customFormat="1">
      <c r="A388" s="14"/>
      <c r="B388" s="250"/>
      <c r="C388" s="251"/>
      <c r="D388" s="232" t="s">
        <v>140</v>
      </c>
      <c r="E388" s="252" t="s">
        <v>1</v>
      </c>
      <c r="F388" s="253" t="s">
        <v>167</v>
      </c>
      <c r="G388" s="251"/>
      <c r="H388" s="254">
        <v>197.06</v>
      </c>
      <c r="I388" s="255"/>
      <c r="J388" s="251"/>
      <c r="K388" s="251"/>
      <c r="L388" s="256"/>
      <c r="M388" s="257"/>
      <c r="N388" s="258"/>
      <c r="O388" s="258"/>
      <c r="P388" s="258"/>
      <c r="Q388" s="258"/>
      <c r="R388" s="258"/>
      <c r="S388" s="258"/>
      <c r="T388" s="25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0" t="s">
        <v>140</v>
      </c>
      <c r="AU388" s="260" t="s">
        <v>86</v>
      </c>
      <c r="AV388" s="14" t="s">
        <v>134</v>
      </c>
      <c r="AW388" s="14" t="s">
        <v>33</v>
      </c>
      <c r="AX388" s="14" t="s">
        <v>84</v>
      </c>
      <c r="AY388" s="260" t="s">
        <v>127</v>
      </c>
    </row>
    <row r="389" s="2" customFormat="1" ht="24.15" customHeight="1">
      <c r="A389" s="37"/>
      <c r="B389" s="38"/>
      <c r="C389" s="218" t="s">
        <v>625</v>
      </c>
      <c r="D389" s="218" t="s">
        <v>130</v>
      </c>
      <c r="E389" s="219" t="s">
        <v>626</v>
      </c>
      <c r="F389" s="220" t="s">
        <v>627</v>
      </c>
      <c r="G389" s="221" t="s">
        <v>133</v>
      </c>
      <c r="H389" s="222">
        <v>268.96600000000001</v>
      </c>
      <c r="I389" s="223"/>
      <c r="J389" s="224">
        <f>ROUND(I389*H389,2)</f>
        <v>0</v>
      </c>
      <c r="K389" s="225"/>
      <c r="L389" s="43"/>
      <c r="M389" s="226" t="s">
        <v>1</v>
      </c>
      <c r="N389" s="227" t="s">
        <v>41</v>
      </c>
      <c r="O389" s="90"/>
      <c r="P389" s="228">
        <f>O389*H389</f>
        <v>0</v>
      </c>
      <c r="Q389" s="228">
        <v>0.00028600000000000001</v>
      </c>
      <c r="R389" s="228">
        <f>Q389*H389</f>
        <v>0.076924276</v>
      </c>
      <c r="S389" s="228">
        <v>0</v>
      </c>
      <c r="T389" s="229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30" t="s">
        <v>235</v>
      </c>
      <c r="AT389" s="230" t="s">
        <v>130</v>
      </c>
      <c r="AU389" s="230" t="s">
        <v>86</v>
      </c>
      <c r="AY389" s="16" t="s">
        <v>127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6" t="s">
        <v>84</v>
      </c>
      <c r="BK389" s="231">
        <f>ROUND(I389*H389,2)</f>
        <v>0</v>
      </c>
      <c r="BL389" s="16" t="s">
        <v>235</v>
      </c>
      <c r="BM389" s="230" t="s">
        <v>628</v>
      </c>
    </row>
    <row r="390" s="2" customFormat="1">
      <c r="A390" s="37"/>
      <c r="B390" s="38"/>
      <c r="C390" s="39"/>
      <c r="D390" s="232" t="s">
        <v>136</v>
      </c>
      <c r="E390" s="39"/>
      <c r="F390" s="233" t="s">
        <v>629</v>
      </c>
      <c r="G390" s="39"/>
      <c r="H390" s="39"/>
      <c r="I390" s="234"/>
      <c r="J390" s="39"/>
      <c r="K390" s="39"/>
      <c r="L390" s="43"/>
      <c r="M390" s="235"/>
      <c r="N390" s="236"/>
      <c r="O390" s="90"/>
      <c r="P390" s="90"/>
      <c r="Q390" s="90"/>
      <c r="R390" s="90"/>
      <c r="S390" s="90"/>
      <c r="T390" s="91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6" t="s">
        <v>136</v>
      </c>
      <c r="AU390" s="16" t="s">
        <v>86</v>
      </c>
    </row>
    <row r="391" s="12" customFormat="1" ht="22.8" customHeight="1">
      <c r="A391" s="12"/>
      <c r="B391" s="202"/>
      <c r="C391" s="203"/>
      <c r="D391" s="204" t="s">
        <v>75</v>
      </c>
      <c r="E391" s="216" t="s">
        <v>630</v>
      </c>
      <c r="F391" s="216" t="s">
        <v>631</v>
      </c>
      <c r="G391" s="203"/>
      <c r="H391" s="203"/>
      <c r="I391" s="206"/>
      <c r="J391" s="217">
        <f>BK391</f>
        <v>0</v>
      </c>
      <c r="K391" s="203"/>
      <c r="L391" s="208"/>
      <c r="M391" s="209"/>
      <c r="N391" s="210"/>
      <c r="O391" s="210"/>
      <c r="P391" s="211">
        <f>SUM(P392:P405)</f>
        <v>0</v>
      </c>
      <c r="Q391" s="210"/>
      <c r="R391" s="211">
        <f>SUM(R392:R405)</f>
        <v>0.032759999999999997</v>
      </c>
      <c r="S391" s="210"/>
      <c r="T391" s="212">
        <f>SUM(T392:T405)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3" t="s">
        <v>86</v>
      </c>
      <c r="AT391" s="214" t="s">
        <v>75</v>
      </c>
      <c r="AU391" s="214" t="s">
        <v>84</v>
      </c>
      <c r="AY391" s="213" t="s">
        <v>127</v>
      </c>
      <c r="BK391" s="215">
        <f>SUM(BK392:BK405)</f>
        <v>0</v>
      </c>
    </row>
    <row r="392" s="2" customFormat="1" ht="21.75" customHeight="1">
      <c r="A392" s="37"/>
      <c r="B392" s="38"/>
      <c r="C392" s="218" t="s">
        <v>632</v>
      </c>
      <c r="D392" s="218" t="s">
        <v>130</v>
      </c>
      <c r="E392" s="219" t="s">
        <v>633</v>
      </c>
      <c r="F392" s="220" t="s">
        <v>634</v>
      </c>
      <c r="G392" s="221" t="s">
        <v>156</v>
      </c>
      <c r="H392" s="222">
        <v>3</v>
      </c>
      <c r="I392" s="223"/>
      <c r="J392" s="224">
        <f>ROUND(I392*H392,2)</f>
        <v>0</v>
      </c>
      <c r="K392" s="225"/>
      <c r="L392" s="43"/>
      <c r="M392" s="226" t="s">
        <v>1</v>
      </c>
      <c r="N392" s="227" t="s">
        <v>41</v>
      </c>
      <c r="O392" s="90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30" t="s">
        <v>235</v>
      </c>
      <c r="AT392" s="230" t="s">
        <v>130</v>
      </c>
      <c r="AU392" s="230" t="s">
        <v>86</v>
      </c>
      <c r="AY392" s="16" t="s">
        <v>127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6" t="s">
        <v>84</v>
      </c>
      <c r="BK392" s="231">
        <f>ROUND(I392*H392,2)</f>
        <v>0</v>
      </c>
      <c r="BL392" s="16" t="s">
        <v>235</v>
      </c>
      <c r="BM392" s="230" t="s">
        <v>635</v>
      </c>
    </row>
    <row r="393" s="2" customFormat="1">
      <c r="A393" s="37"/>
      <c r="B393" s="38"/>
      <c r="C393" s="39"/>
      <c r="D393" s="232" t="s">
        <v>136</v>
      </c>
      <c r="E393" s="39"/>
      <c r="F393" s="233" t="s">
        <v>636</v>
      </c>
      <c r="G393" s="39"/>
      <c r="H393" s="39"/>
      <c r="I393" s="234"/>
      <c r="J393" s="39"/>
      <c r="K393" s="39"/>
      <c r="L393" s="43"/>
      <c r="M393" s="235"/>
      <c r="N393" s="236"/>
      <c r="O393" s="90"/>
      <c r="P393" s="90"/>
      <c r="Q393" s="90"/>
      <c r="R393" s="90"/>
      <c r="S393" s="90"/>
      <c r="T393" s="91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136</v>
      </c>
      <c r="AU393" s="16" t="s">
        <v>86</v>
      </c>
    </row>
    <row r="394" s="2" customFormat="1">
      <c r="A394" s="37"/>
      <c r="B394" s="38"/>
      <c r="C394" s="39"/>
      <c r="D394" s="237" t="s">
        <v>138</v>
      </c>
      <c r="E394" s="39"/>
      <c r="F394" s="238" t="s">
        <v>637</v>
      </c>
      <c r="G394" s="39"/>
      <c r="H394" s="39"/>
      <c r="I394" s="234"/>
      <c r="J394" s="39"/>
      <c r="K394" s="39"/>
      <c r="L394" s="43"/>
      <c r="M394" s="235"/>
      <c r="N394" s="236"/>
      <c r="O394" s="90"/>
      <c r="P394" s="90"/>
      <c r="Q394" s="90"/>
      <c r="R394" s="90"/>
      <c r="S394" s="90"/>
      <c r="T394" s="91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6" t="s">
        <v>138</v>
      </c>
      <c r="AU394" s="16" t="s">
        <v>86</v>
      </c>
    </row>
    <row r="395" s="2" customFormat="1" ht="24.15" customHeight="1">
      <c r="A395" s="37"/>
      <c r="B395" s="38"/>
      <c r="C395" s="218" t="s">
        <v>638</v>
      </c>
      <c r="D395" s="218" t="s">
        <v>130</v>
      </c>
      <c r="E395" s="219" t="s">
        <v>639</v>
      </c>
      <c r="F395" s="220" t="s">
        <v>640</v>
      </c>
      <c r="G395" s="221" t="s">
        <v>446</v>
      </c>
      <c r="H395" s="222">
        <v>3</v>
      </c>
      <c r="I395" s="223"/>
      <c r="J395" s="224">
        <f>ROUND(I395*H395,2)</f>
        <v>0</v>
      </c>
      <c r="K395" s="225"/>
      <c r="L395" s="43"/>
      <c r="M395" s="226" t="s">
        <v>1</v>
      </c>
      <c r="N395" s="227" t="s">
        <v>41</v>
      </c>
      <c r="O395" s="90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30" t="s">
        <v>447</v>
      </c>
      <c r="AT395" s="230" t="s">
        <v>130</v>
      </c>
      <c r="AU395" s="230" t="s">
        <v>86</v>
      </c>
      <c r="AY395" s="16" t="s">
        <v>127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6" t="s">
        <v>84</v>
      </c>
      <c r="BK395" s="231">
        <f>ROUND(I395*H395,2)</f>
        <v>0</v>
      </c>
      <c r="BL395" s="16" t="s">
        <v>447</v>
      </c>
      <c r="BM395" s="230" t="s">
        <v>599</v>
      </c>
    </row>
    <row r="396" s="2" customFormat="1">
      <c r="A396" s="37"/>
      <c r="B396" s="38"/>
      <c r="C396" s="39"/>
      <c r="D396" s="232" t="s">
        <v>136</v>
      </c>
      <c r="E396" s="39"/>
      <c r="F396" s="233" t="s">
        <v>641</v>
      </c>
      <c r="G396" s="39"/>
      <c r="H396" s="39"/>
      <c r="I396" s="234"/>
      <c r="J396" s="39"/>
      <c r="K396" s="39"/>
      <c r="L396" s="43"/>
      <c r="M396" s="235"/>
      <c r="N396" s="236"/>
      <c r="O396" s="90"/>
      <c r="P396" s="90"/>
      <c r="Q396" s="90"/>
      <c r="R396" s="90"/>
      <c r="S396" s="90"/>
      <c r="T396" s="91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6" t="s">
        <v>136</v>
      </c>
      <c r="AU396" s="16" t="s">
        <v>86</v>
      </c>
    </row>
    <row r="397" s="2" customFormat="1">
      <c r="A397" s="37"/>
      <c r="B397" s="38"/>
      <c r="C397" s="39"/>
      <c r="D397" s="232" t="s">
        <v>381</v>
      </c>
      <c r="E397" s="39"/>
      <c r="F397" s="272" t="s">
        <v>642</v>
      </c>
      <c r="G397" s="39"/>
      <c r="H397" s="39"/>
      <c r="I397" s="234"/>
      <c r="J397" s="39"/>
      <c r="K397" s="39"/>
      <c r="L397" s="43"/>
      <c r="M397" s="235"/>
      <c r="N397" s="236"/>
      <c r="O397" s="90"/>
      <c r="P397" s="90"/>
      <c r="Q397" s="90"/>
      <c r="R397" s="90"/>
      <c r="S397" s="90"/>
      <c r="T397" s="91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381</v>
      </c>
      <c r="AU397" s="16" t="s">
        <v>86</v>
      </c>
    </row>
    <row r="398" s="2" customFormat="1" ht="33" customHeight="1">
      <c r="A398" s="37"/>
      <c r="B398" s="38"/>
      <c r="C398" s="218" t="s">
        <v>643</v>
      </c>
      <c r="D398" s="218" t="s">
        <v>130</v>
      </c>
      <c r="E398" s="219" t="s">
        <v>644</v>
      </c>
      <c r="F398" s="220" t="s">
        <v>645</v>
      </c>
      <c r="G398" s="221" t="s">
        <v>156</v>
      </c>
      <c r="H398" s="222">
        <v>20</v>
      </c>
      <c r="I398" s="223"/>
      <c r="J398" s="224">
        <f>ROUND(I398*H398,2)</f>
        <v>0</v>
      </c>
      <c r="K398" s="225"/>
      <c r="L398" s="43"/>
      <c r="M398" s="226" t="s">
        <v>1</v>
      </c>
      <c r="N398" s="227" t="s">
        <v>41</v>
      </c>
      <c r="O398" s="90"/>
      <c r="P398" s="228">
        <f>O398*H398</f>
        <v>0</v>
      </c>
      <c r="Q398" s="228">
        <v>0</v>
      </c>
      <c r="R398" s="228">
        <f>Q398*H398</f>
        <v>0</v>
      </c>
      <c r="S398" s="228">
        <v>0</v>
      </c>
      <c r="T398" s="229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30" t="s">
        <v>235</v>
      </c>
      <c r="AT398" s="230" t="s">
        <v>130</v>
      </c>
      <c r="AU398" s="230" t="s">
        <v>86</v>
      </c>
      <c r="AY398" s="16" t="s">
        <v>127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6" t="s">
        <v>84</v>
      </c>
      <c r="BK398" s="231">
        <f>ROUND(I398*H398,2)</f>
        <v>0</v>
      </c>
      <c r="BL398" s="16" t="s">
        <v>235</v>
      </c>
      <c r="BM398" s="230" t="s">
        <v>646</v>
      </c>
    </row>
    <row r="399" s="2" customFormat="1">
      <c r="A399" s="37"/>
      <c r="B399" s="38"/>
      <c r="C399" s="39"/>
      <c r="D399" s="232" t="s">
        <v>136</v>
      </c>
      <c r="E399" s="39"/>
      <c r="F399" s="233" t="s">
        <v>647</v>
      </c>
      <c r="G399" s="39"/>
      <c r="H399" s="39"/>
      <c r="I399" s="234"/>
      <c r="J399" s="39"/>
      <c r="K399" s="39"/>
      <c r="L399" s="43"/>
      <c r="M399" s="235"/>
      <c r="N399" s="236"/>
      <c r="O399" s="90"/>
      <c r="P399" s="90"/>
      <c r="Q399" s="90"/>
      <c r="R399" s="90"/>
      <c r="S399" s="90"/>
      <c r="T399" s="91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6" t="s">
        <v>136</v>
      </c>
      <c r="AU399" s="16" t="s">
        <v>86</v>
      </c>
    </row>
    <row r="400" s="2" customFormat="1">
      <c r="A400" s="37"/>
      <c r="B400" s="38"/>
      <c r="C400" s="39"/>
      <c r="D400" s="237" t="s">
        <v>138</v>
      </c>
      <c r="E400" s="39"/>
      <c r="F400" s="238" t="s">
        <v>648</v>
      </c>
      <c r="G400" s="39"/>
      <c r="H400" s="39"/>
      <c r="I400" s="234"/>
      <c r="J400" s="39"/>
      <c r="K400" s="39"/>
      <c r="L400" s="43"/>
      <c r="M400" s="235"/>
      <c r="N400" s="236"/>
      <c r="O400" s="90"/>
      <c r="P400" s="90"/>
      <c r="Q400" s="90"/>
      <c r="R400" s="90"/>
      <c r="S400" s="90"/>
      <c r="T400" s="91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138</v>
      </c>
      <c r="AU400" s="16" t="s">
        <v>86</v>
      </c>
    </row>
    <row r="401" s="13" customFormat="1">
      <c r="A401" s="13"/>
      <c r="B401" s="239"/>
      <c r="C401" s="240"/>
      <c r="D401" s="232" t="s">
        <v>140</v>
      </c>
      <c r="E401" s="241" t="s">
        <v>1</v>
      </c>
      <c r="F401" s="242" t="s">
        <v>649</v>
      </c>
      <c r="G401" s="240"/>
      <c r="H401" s="243">
        <v>20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140</v>
      </c>
      <c r="AU401" s="249" t="s">
        <v>86</v>
      </c>
      <c r="AV401" s="13" t="s">
        <v>86</v>
      </c>
      <c r="AW401" s="13" t="s">
        <v>33</v>
      </c>
      <c r="AX401" s="13" t="s">
        <v>84</v>
      </c>
      <c r="AY401" s="249" t="s">
        <v>127</v>
      </c>
    </row>
    <row r="402" s="2" customFormat="1" ht="16.5" customHeight="1">
      <c r="A402" s="37"/>
      <c r="B402" s="38"/>
      <c r="C402" s="261" t="s">
        <v>650</v>
      </c>
      <c r="D402" s="261" t="s">
        <v>297</v>
      </c>
      <c r="E402" s="262" t="s">
        <v>651</v>
      </c>
      <c r="F402" s="263" t="s">
        <v>652</v>
      </c>
      <c r="G402" s="264" t="s">
        <v>133</v>
      </c>
      <c r="H402" s="265">
        <v>25.199999999999999</v>
      </c>
      <c r="I402" s="266"/>
      <c r="J402" s="267">
        <f>ROUND(I402*H402,2)</f>
        <v>0</v>
      </c>
      <c r="K402" s="268"/>
      <c r="L402" s="269"/>
      <c r="M402" s="270" t="s">
        <v>1</v>
      </c>
      <c r="N402" s="271" t="s">
        <v>41</v>
      </c>
      <c r="O402" s="90"/>
      <c r="P402" s="228">
        <f>O402*H402</f>
        <v>0</v>
      </c>
      <c r="Q402" s="228">
        <v>0.0012999999999999999</v>
      </c>
      <c r="R402" s="228">
        <f>Q402*H402</f>
        <v>0.032759999999999997</v>
      </c>
      <c r="S402" s="228">
        <v>0</v>
      </c>
      <c r="T402" s="229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30" t="s">
        <v>300</v>
      </c>
      <c r="AT402" s="230" t="s">
        <v>297</v>
      </c>
      <c r="AU402" s="230" t="s">
        <v>86</v>
      </c>
      <c r="AY402" s="16" t="s">
        <v>127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6" t="s">
        <v>84</v>
      </c>
      <c r="BK402" s="231">
        <f>ROUND(I402*H402,2)</f>
        <v>0</v>
      </c>
      <c r="BL402" s="16" t="s">
        <v>235</v>
      </c>
      <c r="BM402" s="230" t="s">
        <v>653</v>
      </c>
    </row>
    <row r="403" s="2" customFormat="1">
      <c r="A403" s="37"/>
      <c r="B403" s="38"/>
      <c r="C403" s="39"/>
      <c r="D403" s="232" t="s">
        <v>136</v>
      </c>
      <c r="E403" s="39"/>
      <c r="F403" s="233" t="s">
        <v>652</v>
      </c>
      <c r="G403" s="39"/>
      <c r="H403" s="39"/>
      <c r="I403" s="234"/>
      <c r="J403" s="39"/>
      <c r="K403" s="39"/>
      <c r="L403" s="43"/>
      <c r="M403" s="235"/>
      <c r="N403" s="236"/>
      <c r="O403" s="90"/>
      <c r="P403" s="90"/>
      <c r="Q403" s="90"/>
      <c r="R403" s="90"/>
      <c r="S403" s="90"/>
      <c r="T403" s="91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136</v>
      </c>
      <c r="AU403" s="16" t="s">
        <v>86</v>
      </c>
    </row>
    <row r="404" s="2" customFormat="1">
      <c r="A404" s="37"/>
      <c r="B404" s="38"/>
      <c r="C404" s="39"/>
      <c r="D404" s="232" t="s">
        <v>381</v>
      </c>
      <c r="E404" s="39"/>
      <c r="F404" s="272" t="s">
        <v>654</v>
      </c>
      <c r="G404" s="39"/>
      <c r="H404" s="39"/>
      <c r="I404" s="234"/>
      <c r="J404" s="39"/>
      <c r="K404" s="39"/>
      <c r="L404" s="43"/>
      <c r="M404" s="235"/>
      <c r="N404" s="236"/>
      <c r="O404" s="90"/>
      <c r="P404" s="90"/>
      <c r="Q404" s="90"/>
      <c r="R404" s="90"/>
      <c r="S404" s="90"/>
      <c r="T404" s="91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381</v>
      </c>
      <c r="AU404" s="16" t="s">
        <v>86</v>
      </c>
    </row>
    <row r="405" s="13" customFormat="1">
      <c r="A405" s="13"/>
      <c r="B405" s="239"/>
      <c r="C405" s="240"/>
      <c r="D405" s="232" t="s">
        <v>140</v>
      </c>
      <c r="E405" s="241" t="s">
        <v>1</v>
      </c>
      <c r="F405" s="242" t="s">
        <v>655</v>
      </c>
      <c r="G405" s="240"/>
      <c r="H405" s="243">
        <v>25.199999999999999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140</v>
      </c>
      <c r="AU405" s="249" t="s">
        <v>86</v>
      </c>
      <c r="AV405" s="13" t="s">
        <v>86</v>
      </c>
      <c r="AW405" s="13" t="s">
        <v>33</v>
      </c>
      <c r="AX405" s="13" t="s">
        <v>84</v>
      </c>
      <c r="AY405" s="249" t="s">
        <v>127</v>
      </c>
    </row>
    <row r="406" s="12" customFormat="1" ht="25.92" customHeight="1">
      <c r="A406" s="12"/>
      <c r="B406" s="202"/>
      <c r="C406" s="203"/>
      <c r="D406" s="204" t="s">
        <v>75</v>
      </c>
      <c r="E406" s="205" t="s">
        <v>656</v>
      </c>
      <c r="F406" s="205" t="s">
        <v>657</v>
      </c>
      <c r="G406" s="203"/>
      <c r="H406" s="203"/>
      <c r="I406" s="206"/>
      <c r="J406" s="207">
        <f>BK406</f>
        <v>0</v>
      </c>
      <c r="K406" s="203"/>
      <c r="L406" s="208"/>
      <c r="M406" s="209"/>
      <c r="N406" s="210"/>
      <c r="O406" s="210"/>
      <c r="P406" s="211">
        <f>SUM(P407:P410)</f>
        <v>0</v>
      </c>
      <c r="Q406" s="210"/>
      <c r="R406" s="211">
        <f>SUM(R407:R410)</f>
        <v>0</v>
      </c>
      <c r="S406" s="210"/>
      <c r="T406" s="212">
        <f>SUM(T407:T410)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13" t="s">
        <v>134</v>
      </c>
      <c r="AT406" s="214" t="s">
        <v>75</v>
      </c>
      <c r="AU406" s="214" t="s">
        <v>76</v>
      </c>
      <c r="AY406" s="213" t="s">
        <v>127</v>
      </c>
      <c r="BK406" s="215">
        <f>SUM(BK407:BK410)</f>
        <v>0</v>
      </c>
    </row>
    <row r="407" s="2" customFormat="1" ht="16.5" customHeight="1">
      <c r="A407" s="37"/>
      <c r="B407" s="38"/>
      <c r="C407" s="218" t="s">
        <v>658</v>
      </c>
      <c r="D407" s="218" t="s">
        <v>130</v>
      </c>
      <c r="E407" s="219" t="s">
        <v>659</v>
      </c>
      <c r="F407" s="220" t="s">
        <v>660</v>
      </c>
      <c r="G407" s="221" t="s">
        <v>661</v>
      </c>
      <c r="H407" s="222">
        <v>10</v>
      </c>
      <c r="I407" s="223"/>
      <c r="J407" s="224">
        <f>ROUND(I407*H407,2)</f>
        <v>0</v>
      </c>
      <c r="K407" s="225"/>
      <c r="L407" s="43"/>
      <c r="M407" s="226" t="s">
        <v>1</v>
      </c>
      <c r="N407" s="227" t="s">
        <v>41</v>
      </c>
      <c r="O407" s="90"/>
      <c r="P407" s="228">
        <f>O407*H407</f>
        <v>0</v>
      </c>
      <c r="Q407" s="228">
        <v>0</v>
      </c>
      <c r="R407" s="228">
        <f>Q407*H407</f>
        <v>0</v>
      </c>
      <c r="S407" s="228">
        <v>0</v>
      </c>
      <c r="T407" s="229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30" t="s">
        <v>662</v>
      </c>
      <c r="AT407" s="230" t="s">
        <v>130</v>
      </c>
      <c r="AU407" s="230" t="s">
        <v>84</v>
      </c>
      <c r="AY407" s="16" t="s">
        <v>127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6" t="s">
        <v>84</v>
      </c>
      <c r="BK407" s="231">
        <f>ROUND(I407*H407,2)</f>
        <v>0</v>
      </c>
      <c r="BL407" s="16" t="s">
        <v>662</v>
      </c>
      <c r="BM407" s="230" t="s">
        <v>663</v>
      </c>
    </row>
    <row r="408" s="2" customFormat="1">
      <c r="A408" s="37"/>
      <c r="B408" s="38"/>
      <c r="C408" s="39"/>
      <c r="D408" s="232" t="s">
        <v>136</v>
      </c>
      <c r="E408" s="39"/>
      <c r="F408" s="233" t="s">
        <v>664</v>
      </c>
      <c r="G408" s="39"/>
      <c r="H408" s="39"/>
      <c r="I408" s="234"/>
      <c r="J408" s="39"/>
      <c r="K408" s="39"/>
      <c r="L408" s="43"/>
      <c r="M408" s="235"/>
      <c r="N408" s="236"/>
      <c r="O408" s="90"/>
      <c r="P408" s="90"/>
      <c r="Q408" s="90"/>
      <c r="R408" s="90"/>
      <c r="S408" s="90"/>
      <c r="T408" s="91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6" t="s">
        <v>136</v>
      </c>
      <c r="AU408" s="16" t="s">
        <v>84</v>
      </c>
    </row>
    <row r="409" s="2" customFormat="1">
      <c r="A409" s="37"/>
      <c r="B409" s="38"/>
      <c r="C409" s="39"/>
      <c r="D409" s="237" t="s">
        <v>138</v>
      </c>
      <c r="E409" s="39"/>
      <c r="F409" s="238" t="s">
        <v>665</v>
      </c>
      <c r="G409" s="39"/>
      <c r="H409" s="39"/>
      <c r="I409" s="234"/>
      <c r="J409" s="39"/>
      <c r="K409" s="39"/>
      <c r="L409" s="43"/>
      <c r="M409" s="235"/>
      <c r="N409" s="236"/>
      <c r="O409" s="90"/>
      <c r="P409" s="90"/>
      <c r="Q409" s="90"/>
      <c r="R409" s="90"/>
      <c r="S409" s="90"/>
      <c r="T409" s="91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6" t="s">
        <v>138</v>
      </c>
      <c r="AU409" s="16" t="s">
        <v>84</v>
      </c>
    </row>
    <row r="410" s="2" customFormat="1">
      <c r="A410" s="37"/>
      <c r="B410" s="38"/>
      <c r="C410" s="39"/>
      <c r="D410" s="232" t="s">
        <v>381</v>
      </c>
      <c r="E410" s="39"/>
      <c r="F410" s="272" t="s">
        <v>666</v>
      </c>
      <c r="G410" s="39"/>
      <c r="H410" s="39"/>
      <c r="I410" s="234"/>
      <c r="J410" s="39"/>
      <c r="K410" s="39"/>
      <c r="L410" s="43"/>
      <c r="M410" s="273"/>
      <c r="N410" s="274"/>
      <c r="O410" s="275"/>
      <c r="P410" s="275"/>
      <c r="Q410" s="275"/>
      <c r="R410" s="275"/>
      <c r="S410" s="275"/>
      <c r="T410" s="276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6" t="s">
        <v>381</v>
      </c>
      <c r="AU410" s="16" t="s">
        <v>84</v>
      </c>
    </row>
    <row r="411" s="2" customFormat="1" ht="6.96" customHeight="1">
      <c r="A411" s="37"/>
      <c r="B411" s="65"/>
      <c r="C411" s="66"/>
      <c r="D411" s="66"/>
      <c r="E411" s="66"/>
      <c r="F411" s="66"/>
      <c r="G411" s="66"/>
      <c r="H411" s="66"/>
      <c r="I411" s="66"/>
      <c r="J411" s="66"/>
      <c r="K411" s="66"/>
      <c r="L411" s="43"/>
      <c r="M411" s="37"/>
      <c r="O411" s="37"/>
      <c r="P411" s="37"/>
      <c r="Q411" s="37"/>
      <c r="R411" s="37"/>
      <c r="S411" s="37"/>
      <c r="T411" s="37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</row>
  </sheetData>
  <sheetProtection sheet="1" autoFilter="0" formatColumns="0" formatRows="0" objects="1" scenarios="1" spinCount="100000" saltValue="abZskigStv1iCrAUqkW06+Bbe2QMZfb0tY+vaH5H1W6qnFti4Tkmrg5DZzAmc7uVMWHFpk2XqU6uXAIHXN/Tpg==" hashValue="2yrk9sPnrNonHfOuPM+G1Itw0XNqS4VTzW7ZjiULiBRuDmmNUbKbYJpWzfJwOcr0XW0a8SoCaewHMUr4uVB4/A==" algorithmName="SHA-512" password="CC4E"/>
  <autoFilter ref="C129:K410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hyperlinks>
    <hyperlink ref="F135" r:id="rId1" display="https://podminky.urs.cz/item/CS_URS_2022_02/611131121"/>
    <hyperlink ref="F139" r:id="rId2" display="https://podminky.urs.cz/item/CS_URS_2023_01/611135101"/>
    <hyperlink ref="F143" r:id="rId3" display="https://podminky.urs.cz/item/CS_URS_2022_02/611311131"/>
    <hyperlink ref="F149" r:id="rId4" display="https://podminky.urs.cz/item/CS_URS_2022_02/612131121"/>
    <hyperlink ref="F155" r:id="rId5" display="https://podminky.urs.cz/item/CS_URS_2023_01/612135101"/>
    <hyperlink ref="F161" r:id="rId6" display="https://podminky.urs.cz/item/CS_URS_2022_02/612311131"/>
    <hyperlink ref="F164" r:id="rId7" display="https://podminky.urs.cz/item/CS_URS_2023_01/612315201"/>
    <hyperlink ref="F170" r:id="rId8" display="https://podminky.urs.cz/item/CS_URS_2022_02/619991011"/>
    <hyperlink ref="F174" r:id="rId9" display="https://podminky.urs.cz/item/CS_URS_2022_02/631312141"/>
    <hyperlink ref="F181" r:id="rId10" display="https://podminky.urs.cz/item/CS_URS_2022_02/974031122"/>
    <hyperlink ref="F187" r:id="rId11" display="https://podminky.urs.cz/item/CS_URS_2023_01/974031135"/>
    <hyperlink ref="F194" r:id="rId12" display="https://podminky.urs.cz/item/CS_URS_2022_02/974082173"/>
    <hyperlink ref="F202" r:id="rId13" display="https://podminky.urs.cz/item/CS_URS_2023_01/997013212"/>
    <hyperlink ref="F205" r:id="rId14" display="https://podminky.urs.cz/item/CS_URS_2022_02/997013219"/>
    <hyperlink ref="F209" r:id="rId15" display="https://podminky.urs.cz/item/CS_URS_2022_02/997013501"/>
    <hyperlink ref="F212" r:id="rId16" display="https://podminky.urs.cz/item/CS_URS_2022_02/997013509"/>
    <hyperlink ref="F216" r:id="rId17" display="https://podminky.urs.cz/item/CS_URS_2022_02/997013861"/>
    <hyperlink ref="F220" r:id="rId18" display="https://podminky.urs.cz/item/CS_URS_2023_01/998018002"/>
    <hyperlink ref="F230" r:id="rId19" display="https://podminky.urs.cz/item/CS_URS_2023_01/741112001"/>
    <hyperlink ref="F277" r:id="rId20" display="https://podminky.urs.cz/item/CS_URS_2023_01/741320135"/>
    <hyperlink ref="F284" r:id="rId21" display="https://podminky.urs.cz/item/CS_URS_2023_01/741320165"/>
    <hyperlink ref="F289" r:id="rId22" display="https://podminky.urs.cz/item/CS_URS_2022_02/741331004"/>
    <hyperlink ref="F298" r:id="rId23" display="https://podminky.urs.cz/item/CS_URS_2023_01/741810001"/>
    <hyperlink ref="F301" r:id="rId24" display="https://podminky.urs.cz/item/CS_URS_2023_01/741820102"/>
    <hyperlink ref="F305" r:id="rId25" display="https://podminky.urs.cz/item/CS_URS_2023_01/742110002"/>
    <hyperlink ref="F320" r:id="rId26" display="https://podminky.urs.cz/item/CS_URS_2023_01/742110202"/>
    <hyperlink ref="F326" r:id="rId27" display="https://podminky.urs.cz/item/CS_URS_2023_01/776111111"/>
    <hyperlink ref="F329" r:id="rId28" display="https://podminky.urs.cz/item/CS_URS_2023_01/776111115"/>
    <hyperlink ref="F332" r:id="rId29" display="https://podminky.urs.cz/item/CS_URS_2023_01/776111311"/>
    <hyperlink ref="F336" r:id="rId30" display="https://podminky.urs.cz/item/CS_URS_2023_01/776121112"/>
    <hyperlink ref="F339" r:id="rId31" display="https://podminky.urs.cz/item/CS_URS_2023_01/776141122"/>
    <hyperlink ref="F369" r:id="rId32" display="https://podminky.urs.cz/item/CS_URS_2023_01/783317101"/>
    <hyperlink ref="F373" r:id="rId33" display="https://podminky.urs.cz/item/CS_URS_2023_01/783806801"/>
    <hyperlink ref="F394" r:id="rId34" display="https://podminky.urs.cz/item/CS_URS_2023_01/786612200"/>
    <hyperlink ref="F400" r:id="rId35" display="https://podminky.urs.cz/item/CS_URS_2023_01/786613110"/>
    <hyperlink ref="F409" r:id="rId36" display="https://podminky.urs.cz/item/CS_URS_2023_01/HZS13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hidden="1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Jazyková učebna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667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6. 2. 2023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32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ROUND((SUM(BE121:BE138)),  2)</f>
        <v>0</v>
      </c>
      <c r="G33" s="37"/>
      <c r="H33" s="37"/>
      <c r="I33" s="154">
        <v>0.20999999999999999</v>
      </c>
      <c r="J33" s="153">
        <f>ROUND(((SUM(BE121:BE138))*I33),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42</v>
      </c>
      <c r="F34" s="153">
        <f>ROUND((SUM(BF121:BF138)),  2)</f>
        <v>0</v>
      </c>
      <c r="G34" s="37"/>
      <c r="H34" s="37"/>
      <c r="I34" s="154">
        <v>0.14999999999999999</v>
      </c>
      <c r="J34" s="153">
        <f>ROUND(((SUM(BF121:BF138))*I34),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ROUND((SUM(BG121:BG138)),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ROUND((SUM(BH121:BH138)),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ROUND((SUM(BI121:BI138)),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Jazyková učebna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231 - VON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6. 2. 2023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Dačice</v>
      </c>
      <c r="G91" s="39"/>
      <c r="H91" s="39"/>
      <c r="I91" s="31" t="s">
        <v>31</v>
      </c>
      <c r="J91" s="35" t="str">
        <f>E21</f>
        <v>Ing. arch. Pavel Kučera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668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669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670</v>
      </c>
      <c r="E99" s="187"/>
      <c r="F99" s="187"/>
      <c r="G99" s="187"/>
      <c r="H99" s="187"/>
      <c r="I99" s="187"/>
      <c r="J99" s="188">
        <f>J127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671</v>
      </c>
      <c r="E100" s="187"/>
      <c r="F100" s="187"/>
      <c r="G100" s="187"/>
      <c r="H100" s="187"/>
      <c r="I100" s="187"/>
      <c r="J100" s="188">
        <f>J132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672</v>
      </c>
      <c r="E101" s="187"/>
      <c r="F101" s="187"/>
      <c r="G101" s="187"/>
      <c r="H101" s="187"/>
      <c r="I101" s="187"/>
      <c r="J101" s="188">
        <f>J136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112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Jazyková učebna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91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231 - VON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6. 2. 2023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5.65" customHeight="1">
      <c r="A117" s="37"/>
      <c r="B117" s="38"/>
      <c r="C117" s="31" t="s">
        <v>24</v>
      </c>
      <c r="D117" s="39"/>
      <c r="E117" s="39"/>
      <c r="F117" s="26" t="str">
        <f>E15</f>
        <v>Město Dačice</v>
      </c>
      <c r="G117" s="39"/>
      <c r="H117" s="39"/>
      <c r="I117" s="31" t="s">
        <v>31</v>
      </c>
      <c r="J117" s="35" t="str">
        <f>E21</f>
        <v>Ing. arch. Pavel Kučera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29</v>
      </c>
      <c r="D118" s="39"/>
      <c r="E118" s="39"/>
      <c r="F118" s="26" t="str">
        <f>IF(E18="","",E18)</f>
        <v>Vyplň údaj</v>
      </c>
      <c r="G118" s="39"/>
      <c r="H118" s="39"/>
      <c r="I118" s="31" t="s">
        <v>34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113</v>
      </c>
      <c r="D120" s="193" t="s">
        <v>61</v>
      </c>
      <c r="E120" s="193" t="s">
        <v>57</v>
      </c>
      <c r="F120" s="193" t="s">
        <v>58</v>
      </c>
      <c r="G120" s="193" t="s">
        <v>114</v>
      </c>
      <c r="H120" s="193" t="s">
        <v>115</v>
      </c>
      <c r="I120" s="193" t="s">
        <v>116</v>
      </c>
      <c r="J120" s="194" t="s">
        <v>95</v>
      </c>
      <c r="K120" s="195" t="s">
        <v>117</v>
      </c>
      <c r="L120" s="196"/>
      <c r="M120" s="99" t="s">
        <v>1</v>
      </c>
      <c r="N120" s="100" t="s">
        <v>40</v>
      </c>
      <c r="O120" s="100" t="s">
        <v>118</v>
      </c>
      <c r="P120" s="100" t="s">
        <v>119</v>
      </c>
      <c r="Q120" s="100" t="s">
        <v>120</v>
      </c>
      <c r="R120" s="100" t="s">
        <v>121</v>
      </c>
      <c r="S120" s="100" t="s">
        <v>122</v>
      </c>
      <c r="T120" s="101" t="s">
        <v>123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124</v>
      </c>
      <c r="D121" s="39"/>
      <c r="E121" s="39"/>
      <c r="F121" s="39"/>
      <c r="G121" s="39"/>
      <c r="H121" s="39"/>
      <c r="I121" s="39"/>
      <c r="J121" s="197">
        <f>BK121</f>
        <v>0</v>
      </c>
      <c r="K121" s="39"/>
      <c r="L121" s="43"/>
      <c r="M121" s="102"/>
      <c r="N121" s="198"/>
      <c r="O121" s="103"/>
      <c r="P121" s="199">
        <f>P122</f>
        <v>0</v>
      </c>
      <c r="Q121" s="103"/>
      <c r="R121" s="199">
        <f>R122</f>
        <v>0</v>
      </c>
      <c r="S121" s="103"/>
      <c r="T121" s="200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97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75</v>
      </c>
      <c r="E122" s="205" t="s">
        <v>673</v>
      </c>
      <c r="F122" s="205" t="s">
        <v>674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P123+P127+P132+P136</f>
        <v>0</v>
      </c>
      <c r="Q122" s="210"/>
      <c r="R122" s="211">
        <f>R123+R127+R132+R136</f>
        <v>0</v>
      </c>
      <c r="S122" s="210"/>
      <c r="T122" s="212">
        <f>T123+T127+T132+T136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159</v>
      </c>
      <c r="AT122" s="214" t="s">
        <v>75</v>
      </c>
      <c r="AU122" s="214" t="s">
        <v>76</v>
      </c>
      <c r="AY122" s="213" t="s">
        <v>127</v>
      </c>
      <c r="BK122" s="215">
        <f>BK123+BK127+BK132+BK136</f>
        <v>0</v>
      </c>
    </row>
    <row r="123" s="12" customFormat="1" ht="22.8" customHeight="1">
      <c r="A123" s="12"/>
      <c r="B123" s="202"/>
      <c r="C123" s="203"/>
      <c r="D123" s="204" t="s">
        <v>75</v>
      </c>
      <c r="E123" s="216" t="s">
        <v>675</v>
      </c>
      <c r="F123" s="216" t="s">
        <v>676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SUM(P124:P126)</f>
        <v>0</v>
      </c>
      <c r="Q123" s="210"/>
      <c r="R123" s="211">
        <f>SUM(R124:R126)</f>
        <v>0</v>
      </c>
      <c r="S123" s="210"/>
      <c r="T123" s="212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159</v>
      </c>
      <c r="AT123" s="214" t="s">
        <v>75</v>
      </c>
      <c r="AU123" s="214" t="s">
        <v>84</v>
      </c>
      <c r="AY123" s="213" t="s">
        <v>127</v>
      </c>
      <c r="BK123" s="215">
        <f>SUM(BK124:BK126)</f>
        <v>0</v>
      </c>
    </row>
    <row r="124" s="2" customFormat="1" ht="16.5" customHeight="1">
      <c r="A124" s="37"/>
      <c r="B124" s="38"/>
      <c r="C124" s="218" t="s">
        <v>84</v>
      </c>
      <c r="D124" s="218" t="s">
        <v>130</v>
      </c>
      <c r="E124" s="219" t="s">
        <v>677</v>
      </c>
      <c r="F124" s="220" t="s">
        <v>678</v>
      </c>
      <c r="G124" s="221" t="s">
        <v>679</v>
      </c>
      <c r="H124" s="222">
        <v>1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41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134</v>
      </c>
      <c r="AT124" s="230" t="s">
        <v>130</v>
      </c>
      <c r="AU124" s="230" t="s">
        <v>86</v>
      </c>
      <c r="AY124" s="16" t="s">
        <v>127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84</v>
      </c>
      <c r="BK124" s="231">
        <f>ROUND(I124*H124,2)</f>
        <v>0</v>
      </c>
      <c r="BL124" s="16" t="s">
        <v>134</v>
      </c>
      <c r="BM124" s="230" t="s">
        <v>680</v>
      </c>
    </row>
    <row r="125" s="2" customFormat="1">
      <c r="A125" s="37"/>
      <c r="B125" s="38"/>
      <c r="C125" s="39"/>
      <c r="D125" s="232" t="s">
        <v>136</v>
      </c>
      <c r="E125" s="39"/>
      <c r="F125" s="233" t="s">
        <v>678</v>
      </c>
      <c r="G125" s="39"/>
      <c r="H125" s="39"/>
      <c r="I125" s="234"/>
      <c r="J125" s="39"/>
      <c r="K125" s="39"/>
      <c r="L125" s="43"/>
      <c r="M125" s="235"/>
      <c r="N125" s="236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136</v>
      </c>
      <c r="AU125" s="16" t="s">
        <v>86</v>
      </c>
    </row>
    <row r="126" s="2" customFormat="1">
      <c r="A126" s="37"/>
      <c r="B126" s="38"/>
      <c r="C126" s="39"/>
      <c r="D126" s="232" t="s">
        <v>381</v>
      </c>
      <c r="E126" s="39"/>
      <c r="F126" s="272" t="s">
        <v>681</v>
      </c>
      <c r="G126" s="39"/>
      <c r="H126" s="39"/>
      <c r="I126" s="234"/>
      <c r="J126" s="39"/>
      <c r="K126" s="39"/>
      <c r="L126" s="43"/>
      <c r="M126" s="235"/>
      <c r="N126" s="236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381</v>
      </c>
      <c r="AU126" s="16" t="s">
        <v>86</v>
      </c>
    </row>
    <row r="127" s="12" customFormat="1" ht="22.8" customHeight="1">
      <c r="A127" s="12"/>
      <c r="B127" s="202"/>
      <c r="C127" s="203"/>
      <c r="D127" s="204" t="s">
        <v>75</v>
      </c>
      <c r="E127" s="216" t="s">
        <v>682</v>
      </c>
      <c r="F127" s="216" t="s">
        <v>683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SUM(P128:P131)</f>
        <v>0</v>
      </c>
      <c r="Q127" s="210"/>
      <c r="R127" s="211">
        <f>SUM(R128:R131)</f>
        <v>0</v>
      </c>
      <c r="S127" s="210"/>
      <c r="T127" s="212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159</v>
      </c>
      <c r="AT127" s="214" t="s">
        <v>75</v>
      </c>
      <c r="AU127" s="214" t="s">
        <v>84</v>
      </c>
      <c r="AY127" s="213" t="s">
        <v>127</v>
      </c>
      <c r="BK127" s="215">
        <f>SUM(BK128:BK131)</f>
        <v>0</v>
      </c>
    </row>
    <row r="128" s="2" customFormat="1" ht="16.5" customHeight="1">
      <c r="A128" s="37"/>
      <c r="B128" s="38"/>
      <c r="C128" s="218" t="s">
        <v>86</v>
      </c>
      <c r="D128" s="218" t="s">
        <v>130</v>
      </c>
      <c r="E128" s="219" t="s">
        <v>684</v>
      </c>
      <c r="F128" s="220" t="s">
        <v>685</v>
      </c>
      <c r="G128" s="221" t="s">
        <v>686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41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134</v>
      </c>
      <c r="AT128" s="230" t="s">
        <v>130</v>
      </c>
      <c r="AU128" s="230" t="s">
        <v>86</v>
      </c>
      <c r="AY128" s="16" t="s">
        <v>127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84</v>
      </c>
      <c r="BK128" s="231">
        <f>ROUND(I128*H128,2)</f>
        <v>0</v>
      </c>
      <c r="BL128" s="16" t="s">
        <v>134</v>
      </c>
      <c r="BM128" s="230" t="s">
        <v>687</v>
      </c>
    </row>
    <row r="129" s="2" customFormat="1">
      <c r="A129" s="37"/>
      <c r="B129" s="38"/>
      <c r="C129" s="39"/>
      <c r="D129" s="232" t="s">
        <v>136</v>
      </c>
      <c r="E129" s="39"/>
      <c r="F129" s="233" t="s">
        <v>685</v>
      </c>
      <c r="G129" s="39"/>
      <c r="H129" s="39"/>
      <c r="I129" s="234"/>
      <c r="J129" s="39"/>
      <c r="K129" s="39"/>
      <c r="L129" s="43"/>
      <c r="M129" s="235"/>
      <c r="N129" s="236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136</v>
      </c>
      <c r="AU129" s="16" t="s">
        <v>86</v>
      </c>
    </row>
    <row r="130" s="2" customFormat="1" ht="16.5" customHeight="1">
      <c r="A130" s="37"/>
      <c r="B130" s="38"/>
      <c r="C130" s="218" t="s">
        <v>148</v>
      </c>
      <c r="D130" s="218" t="s">
        <v>130</v>
      </c>
      <c r="E130" s="219" t="s">
        <v>688</v>
      </c>
      <c r="F130" s="220" t="s">
        <v>689</v>
      </c>
      <c r="G130" s="221" t="s">
        <v>686</v>
      </c>
      <c r="H130" s="222">
        <v>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41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134</v>
      </c>
      <c r="AT130" s="230" t="s">
        <v>130</v>
      </c>
      <c r="AU130" s="230" t="s">
        <v>86</v>
      </c>
      <c r="AY130" s="16" t="s">
        <v>127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84</v>
      </c>
      <c r="BK130" s="231">
        <f>ROUND(I130*H130,2)</f>
        <v>0</v>
      </c>
      <c r="BL130" s="16" t="s">
        <v>134</v>
      </c>
      <c r="BM130" s="230" t="s">
        <v>690</v>
      </c>
    </row>
    <row r="131" s="2" customFormat="1">
      <c r="A131" s="37"/>
      <c r="B131" s="38"/>
      <c r="C131" s="39"/>
      <c r="D131" s="232" t="s">
        <v>136</v>
      </c>
      <c r="E131" s="39"/>
      <c r="F131" s="233" t="s">
        <v>689</v>
      </c>
      <c r="G131" s="39"/>
      <c r="H131" s="39"/>
      <c r="I131" s="234"/>
      <c r="J131" s="39"/>
      <c r="K131" s="39"/>
      <c r="L131" s="43"/>
      <c r="M131" s="235"/>
      <c r="N131" s="23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136</v>
      </c>
      <c r="AU131" s="16" t="s">
        <v>86</v>
      </c>
    </row>
    <row r="132" s="12" customFormat="1" ht="22.8" customHeight="1">
      <c r="A132" s="12"/>
      <c r="B132" s="202"/>
      <c r="C132" s="203"/>
      <c r="D132" s="204" t="s">
        <v>75</v>
      </c>
      <c r="E132" s="216" t="s">
        <v>691</v>
      </c>
      <c r="F132" s="216" t="s">
        <v>692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SUM(P133:P135)</f>
        <v>0</v>
      </c>
      <c r="Q132" s="210"/>
      <c r="R132" s="211">
        <f>SUM(R133:R135)</f>
        <v>0</v>
      </c>
      <c r="S132" s="210"/>
      <c r="T132" s="212">
        <f>SUM(T133:T135)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159</v>
      </c>
      <c r="AT132" s="214" t="s">
        <v>75</v>
      </c>
      <c r="AU132" s="214" t="s">
        <v>84</v>
      </c>
      <c r="AY132" s="213" t="s">
        <v>127</v>
      </c>
      <c r="BK132" s="215">
        <f>SUM(BK133:BK135)</f>
        <v>0</v>
      </c>
    </row>
    <row r="133" s="2" customFormat="1" ht="16.5" customHeight="1">
      <c r="A133" s="37"/>
      <c r="B133" s="38"/>
      <c r="C133" s="218" t="s">
        <v>134</v>
      </c>
      <c r="D133" s="218" t="s">
        <v>130</v>
      </c>
      <c r="E133" s="219" t="s">
        <v>693</v>
      </c>
      <c r="F133" s="220" t="s">
        <v>694</v>
      </c>
      <c r="G133" s="221" t="s">
        <v>686</v>
      </c>
      <c r="H133" s="222">
        <v>1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41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134</v>
      </c>
      <c r="AT133" s="230" t="s">
        <v>130</v>
      </c>
      <c r="AU133" s="230" t="s">
        <v>86</v>
      </c>
      <c r="AY133" s="16" t="s">
        <v>127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84</v>
      </c>
      <c r="BK133" s="231">
        <f>ROUND(I133*H133,2)</f>
        <v>0</v>
      </c>
      <c r="BL133" s="16" t="s">
        <v>134</v>
      </c>
      <c r="BM133" s="230" t="s">
        <v>695</v>
      </c>
    </row>
    <row r="134" s="2" customFormat="1">
      <c r="A134" s="37"/>
      <c r="B134" s="38"/>
      <c r="C134" s="39"/>
      <c r="D134" s="232" t="s">
        <v>136</v>
      </c>
      <c r="E134" s="39"/>
      <c r="F134" s="233" t="s">
        <v>694</v>
      </c>
      <c r="G134" s="39"/>
      <c r="H134" s="39"/>
      <c r="I134" s="234"/>
      <c r="J134" s="39"/>
      <c r="K134" s="39"/>
      <c r="L134" s="43"/>
      <c r="M134" s="235"/>
      <c r="N134" s="23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136</v>
      </c>
      <c r="AU134" s="16" t="s">
        <v>86</v>
      </c>
    </row>
    <row r="135" s="2" customFormat="1">
      <c r="A135" s="37"/>
      <c r="B135" s="38"/>
      <c r="C135" s="39"/>
      <c r="D135" s="232" t="s">
        <v>381</v>
      </c>
      <c r="E135" s="39"/>
      <c r="F135" s="272" t="s">
        <v>696</v>
      </c>
      <c r="G135" s="39"/>
      <c r="H135" s="39"/>
      <c r="I135" s="234"/>
      <c r="J135" s="39"/>
      <c r="K135" s="39"/>
      <c r="L135" s="43"/>
      <c r="M135" s="235"/>
      <c r="N135" s="236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381</v>
      </c>
      <c r="AU135" s="16" t="s">
        <v>86</v>
      </c>
    </row>
    <row r="136" s="12" customFormat="1" ht="22.8" customHeight="1">
      <c r="A136" s="12"/>
      <c r="B136" s="202"/>
      <c r="C136" s="203"/>
      <c r="D136" s="204" t="s">
        <v>75</v>
      </c>
      <c r="E136" s="216" t="s">
        <v>697</v>
      </c>
      <c r="F136" s="216" t="s">
        <v>698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SUM(P137:P138)</f>
        <v>0</v>
      </c>
      <c r="Q136" s="210"/>
      <c r="R136" s="211">
        <f>SUM(R137:R138)</f>
        <v>0</v>
      </c>
      <c r="S136" s="210"/>
      <c r="T136" s="212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159</v>
      </c>
      <c r="AT136" s="214" t="s">
        <v>75</v>
      </c>
      <c r="AU136" s="214" t="s">
        <v>84</v>
      </c>
      <c r="AY136" s="213" t="s">
        <v>127</v>
      </c>
      <c r="BK136" s="215">
        <f>SUM(BK137:BK138)</f>
        <v>0</v>
      </c>
    </row>
    <row r="137" s="2" customFormat="1" ht="16.5" customHeight="1">
      <c r="A137" s="37"/>
      <c r="B137" s="38"/>
      <c r="C137" s="218" t="s">
        <v>159</v>
      </c>
      <c r="D137" s="218" t="s">
        <v>130</v>
      </c>
      <c r="E137" s="219" t="s">
        <v>699</v>
      </c>
      <c r="F137" s="220" t="s">
        <v>700</v>
      </c>
      <c r="G137" s="221" t="s">
        <v>686</v>
      </c>
      <c r="H137" s="222">
        <v>1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41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134</v>
      </c>
      <c r="AT137" s="230" t="s">
        <v>130</v>
      </c>
      <c r="AU137" s="230" t="s">
        <v>86</v>
      </c>
      <c r="AY137" s="16" t="s">
        <v>127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84</v>
      </c>
      <c r="BK137" s="231">
        <f>ROUND(I137*H137,2)</f>
        <v>0</v>
      </c>
      <c r="BL137" s="16" t="s">
        <v>134</v>
      </c>
      <c r="BM137" s="230" t="s">
        <v>701</v>
      </c>
    </row>
    <row r="138" s="2" customFormat="1">
      <c r="A138" s="37"/>
      <c r="B138" s="38"/>
      <c r="C138" s="39"/>
      <c r="D138" s="232" t="s">
        <v>136</v>
      </c>
      <c r="E138" s="39"/>
      <c r="F138" s="233" t="s">
        <v>700</v>
      </c>
      <c r="G138" s="39"/>
      <c r="H138" s="39"/>
      <c r="I138" s="234"/>
      <c r="J138" s="39"/>
      <c r="K138" s="39"/>
      <c r="L138" s="43"/>
      <c r="M138" s="273"/>
      <c r="N138" s="274"/>
      <c r="O138" s="275"/>
      <c r="P138" s="275"/>
      <c r="Q138" s="275"/>
      <c r="R138" s="275"/>
      <c r="S138" s="275"/>
      <c r="T138" s="276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136</v>
      </c>
      <c r="AU138" s="16" t="s">
        <v>86</v>
      </c>
    </row>
    <row r="139" s="2" customFormat="1" ht="6.96" customHeight="1">
      <c r="A139" s="37"/>
      <c r="B139" s="65"/>
      <c r="C139" s="66"/>
      <c r="D139" s="66"/>
      <c r="E139" s="66"/>
      <c r="F139" s="66"/>
      <c r="G139" s="66"/>
      <c r="H139" s="66"/>
      <c r="I139" s="66"/>
      <c r="J139" s="66"/>
      <c r="K139" s="66"/>
      <c r="L139" s="43"/>
      <c r="M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</sheetData>
  <sheetProtection sheet="1" autoFilter="0" formatColumns="0" formatRows="0" objects="1" scenarios="1" spinCount="100000" saltValue="O1CRSqDFVtrZFlqPnr/pAhS2SfVEM3uuvEWry7OLA6P/SBgDBuMl203UykTJhf+lNuyXccsR8WL4PEicQRDiCQ==" hashValue="aZmD4T5LSVNJ5aor67VuCd3DYMge35E5IR+CiKP525247+s5h+e60pY1tGpEC/FQDE4AEHvZbjYQLoeH68AebQ==" algorithmName="SHA-512" password="CC4E"/>
  <autoFilter ref="C120:K13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4" ma:contentTypeDescription="Vytvoří nový dokument" ma:contentTypeScope="" ma:versionID="52765ad49fcad8686c1997247f10c11a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c4e8276a00a30a2df9d9ed7103e39a7c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CC3564-7F5F-499F-86CB-013E316C3636}"/>
</file>

<file path=customXml/itemProps2.xml><?xml version="1.0" encoding="utf-8"?>
<ds:datastoreItem xmlns:ds="http://schemas.openxmlformats.org/officeDocument/2006/customXml" ds:itemID="{D7F63524-8F96-4E6F-9E45-E37CF5282D35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Sedláček Zdeněk</dc:creator>
  <cp:lastModifiedBy>Sedláček Zdeněk</cp:lastModifiedBy>
  <dcterms:created xsi:type="dcterms:W3CDTF">2023-02-13T10:05:09Z</dcterms:created>
  <dcterms:modified xsi:type="dcterms:W3CDTF">2023-02-13T10:05:15Z</dcterms:modified>
</cp:coreProperties>
</file>